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oznanska\Desktop\"/>
    </mc:Choice>
  </mc:AlternateContent>
  <xr:revisionPtr revIDLastSave="0" documentId="8_{875D1085-F8EA-4BE9-82F0-3BD61D1E6D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 rok" sheetId="1" r:id="rId1"/>
  </sheets>
  <definedNames>
    <definedName name="_xlnm._FilterDatabase" localSheetId="0" hidden="1">'2021 rok'!$A$1:$A$217</definedName>
    <definedName name="_xlnm.Print_Area" localSheetId="0">'2021 rok'!$B$1:$G$216</definedName>
    <definedName name="_xlnm.Print_Titles" localSheetId="0">'2021 rok'!$5:$6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3" i="1" l="1"/>
  <c r="F168" i="1"/>
  <c r="F153" i="1"/>
  <c r="F138" i="1" s="1"/>
  <c r="F148" i="1"/>
  <c r="F139" i="1"/>
  <c r="F133" i="1"/>
  <c r="F119" i="1" s="1"/>
  <c r="F111" i="1"/>
  <c r="F110" i="1"/>
  <c r="F102" i="1"/>
  <c r="F87" i="1" s="1"/>
  <c r="F82" i="1"/>
  <c r="F73" i="1" s="1"/>
  <c r="F67" i="1"/>
  <c r="F31" i="1"/>
  <c r="F194" i="1"/>
  <c r="F191" i="1"/>
  <c r="F189" i="1"/>
  <c r="F187" i="1"/>
  <c r="F186" i="1" s="1"/>
  <c r="E194" i="1"/>
  <c r="E191" i="1" s="1"/>
  <c r="E189" i="1"/>
  <c r="E187" i="1"/>
  <c r="I171" i="1"/>
  <c r="E111" i="1"/>
  <c r="E110" i="1" s="1"/>
  <c r="G105" i="1"/>
  <c r="I105" i="1"/>
  <c r="G49" i="1"/>
  <c r="I49" i="1"/>
  <c r="E31" i="1"/>
  <c r="G36" i="1"/>
  <c r="I36" i="1"/>
  <c r="A36" i="1"/>
  <c r="F108" i="1" l="1"/>
  <c r="F72" i="1"/>
  <c r="E186" i="1"/>
  <c r="G7" i="1" l="1"/>
  <c r="I8" i="1"/>
  <c r="I9" i="1"/>
  <c r="I11" i="1"/>
  <c r="I13" i="1"/>
  <c r="I14" i="1"/>
  <c r="I15" i="1"/>
  <c r="I16" i="1"/>
  <c r="I18" i="1"/>
  <c r="I19" i="1"/>
  <c r="I20" i="1"/>
  <c r="I21" i="1"/>
  <c r="I23" i="1"/>
  <c r="I24" i="1"/>
  <c r="I25" i="1"/>
  <c r="I26" i="1"/>
  <c r="I28" i="1"/>
  <c r="I29" i="1"/>
  <c r="I30" i="1"/>
  <c r="I32" i="1"/>
  <c r="I33" i="1"/>
  <c r="I34" i="1"/>
  <c r="I35" i="1"/>
  <c r="I41" i="1"/>
  <c r="I42" i="1"/>
  <c r="I43" i="1"/>
  <c r="I44" i="1"/>
  <c r="I45" i="1"/>
  <c r="I46" i="1"/>
  <c r="I47" i="1"/>
  <c r="I48" i="1"/>
  <c r="I50" i="1"/>
  <c r="I51" i="1"/>
  <c r="I52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8" i="1"/>
  <c r="I69" i="1"/>
  <c r="I70" i="1"/>
  <c r="I71" i="1"/>
  <c r="I74" i="1"/>
  <c r="I75" i="1"/>
  <c r="I76" i="1"/>
  <c r="I77" i="1"/>
  <c r="I78" i="1"/>
  <c r="I79" i="1"/>
  <c r="I80" i="1"/>
  <c r="I81" i="1"/>
  <c r="I83" i="1"/>
  <c r="I84" i="1"/>
  <c r="I85" i="1"/>
  <c r="I86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3" i="1"/>
  <c r="I104" i="1"/>
  <c r="I106" i="1"/>
  <c r="I107" i="1"/>
  <c r="I109" i="1"/>
  <c r="I111" i="1"/>
  <c r="I114" i="1"/>
  <c r="I115" i="1"/>
  <c r="I116" i="1"/>
  <c r="I117" i="1"/>
  <c r="I118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4" i="1"/>
  <c r="I135" i="1"/>
  <c r="I136" i="1"/>
  <c r="I137" i="1"/>
  <c r="I140" i="1"/>
  <c r="I141" i="1"/>
  <c r="I142" i="1"/>
  <c r="I143" i="1"/>
  <c r="I144" i="1"/>
  <c r="I145" i="1"/>
  <c r="I146" i="1"/>
  <c r="I147" i="1"/>
  <c r="I149" i="1"/>
  <c r="I150" i="1"/>
  <c r="I151" i="1"/>
  <c r="I152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9" i="1"/>
  <c r="I170" i="1"/>
  <c r="I172" i="1"/>
  <c r="I174" i="1"/>
  <c r="I175" i="1"/>
  <c r="I177" i="1"/>
  <c r="I179" i="1"/>
  <c r="I180" i="1"/>
  <c r="I181" i="1"/>
  <c r="I182" i="1"/>
  <c r="I183" i="1"/>
  <c r="I7" i="1"/>
  <c r="G183" i="1"/>
  <c r="A183" i="1"/>
  <c r="G182" i="1"/>
  <c r="A182" i="1"/>
  <c r="G181" i="1"/>
  <c r="A181" i="1"/>
  <c r="G180" i="1"/>
  <c r="A180" i="1"/>
  <c r="G179" i="1"/>
  <c r="A179" i="1"/>
  <c r="A178" i="1"/>
  <c r="G177" i="1"/>
  <c r="A177" i="1"/>
  <c r="A176" i="1"/>
  <c r="G175" i="1"/>
  <c r="A175" i="1"/>
  <c r="G174" i="1"/>
  <c r="A174" i="1"/>
  <c r="E173" i="1"/>
  <c r="G173" i="1" s="1"/>
  <c r="A173" i="1"/>
  <c r="G172" i="1"/>
  <c r="A172" i="1"/>
  <c r="G170" i="1"/>
  <c r="A170" i="1"/>
  <c r="G169" i="1"/>
  <c r="A169" i="1"/>
  <c r="E168" i="1"/>
  <c r="A168" i="1"/>
  <c r="G167" i="1"/>
  <c r="A167" i="1"/>
  <c r="G166" i="1"/>
  <c r="A166" i="1"/>
  <c r="G165" i="1"/>
  <c r="A165" i="1"/>
  <c r="G164" i="1"/>
  <c r="A164" i="1"/>
  <c r="G163" i="1"/>
  <c r="A163" i="1"/>
  <c r="G162" i="1"/>
  <c r="A162" i="1"/>
  <c r="G161" i="1"/>
  <c r="A161" i="1"/>
  <c r="G160" i="1"/>
  <c r="A160" i="1"/>
  <c r="G159" i="1"/>
  <c r="A159" i="1"/>
  <c r="G158" i="1"/>
  <c r="A158" i="1"/>
  <c r="G157" i="1"/>
  <c r="A157" i="1"/>
  <c r="G156" i="1"/>
  <c r="A156" i="1"/>
  <c r="G155" i="1"/>
  <c r="A155" i="1"/>
  <c r="G154" i="1"/>
  <c r="A154" i="1"/>
  <c r="A153" i="1"/>
  <c r="G152" i="1"/>
  <c r="A152" i="1"/>
  <c r="G151" i="1"/>
  <c r="A151" i="1"/>
  <c r="G150" i="1"/>
  <c r="A150" i="1"/>
  <c r="G149" i="1"/>
  <c r="A149" i="1"/>
  <c r="E148" i="1"/>
  <c r="A148" i="1"/>
  <c r="G147" i="1"/>
  <c r="A147" i="1"/>
  <c r="G146" i="1"/>
  <c r="A146" i="1"/>
  <c r="G145" i="1"/>
  <c r="A145" i="1"/>
  <c r="G144" i="1"/>
  <c r="A144" i="1"/>
  <c r="G143" i="1"/>
  <c r="A143" i="1"/>
  <c r="G142" i="1"/>
  <c r="A142" i="1"/>
  <c r="G141" i="1"/>
  <c r="A141" i="1"/>
  <c r="G140" i="1"/>
  <c r="A140" i="1"/>
  <c r="A139" i="1"/>
  <c r="A138" i="1"/>
  <c r="G137" i="1"/>
  <c r="A137" i="1"/>
  <c r="G136" i="1"/>
  <c r="A136" i="1"/>
  <c r="G135" i="1"/>
  <c r="A135" i="1"/>
  <c r="G134" i="1"/>
  <c r="A134" i="1"/>
  <c r="E133" i="1"/>
  <c r="G133" i="1" s="1"/>
  <c r="A133" i="1"/>
  <c r="G132" i="1"/>
  <c r="A132" i="1"/>
  <c r="G131" i="1"/>
  <c r="A131" i="1"/>
  <c r="G130" i="1"/>
  <c r="A130" i="1"/>
  <c r="G129" i="1"/>
  <c r="A129" i="1"/>
  <c r="G128" i="1"/>
  <c r="A128" i="1"/>
  <c r="G127" i="1"/>
  <c r="A127" i="1"/>
  <c r="G126" i="1"/>
  <c r="A126" i="1"/>
  <c r="G125" i="1"/>
  <c r="A125" i="1"/>
  <c r="G124" i="1"/>
  <c r="A124" i="1"/>
  <c r="G123" i="1"/>
  <c r="A123" i="1"/>
  <c r="G122" i="1"/>
  <c r="A122" i="1"/>
  <c r="G121" i="1"/>
  <c r="A121" i="1"/>
  <c r="G120" i="1"/>
  <c r="A120" i="1"/>
  <c r="A119" i="1"/>
  <c r="G118" i="1"/>
  <c r="A118" i="1"/>
  <c r="G117" i="1"/>
  <c r="A117" i="1"/>
  <c r="G116" i="1"/>
  <c r="A116" i="1"/>
  <c r="G115" i="1"/>
  <c r="A115" i="1"/>
  <c r="G114" i="1"/>
  <c r="A114" i="1"/>
  <c r="G111" i="1"/>
  <c r="A111" i="1"/>
  <c r="A110" i="1"/>
  <c r="G109" i="1"/>
  <c r="A109" i="1"/>
  <c r="A108" i="1"/>
  <c r="G107" i="1"/>
  <c r="A107" i="1"/>
  <c r="G106" i="1"/>
  <c r="A106" i="1"/>
  <c r="G104" i="1"/>
  <c r="A104" i="1"/>
  <c r="G103" i="1"/>
  <c r="A103" i="1"/>
  <c r="E102" i="1"/>
  <c r="A102" i="1"/>
  <c r="G101" i="1"/>
  <c r="A101" i="1"/>
  <c r="G100" i="1"/>
  <c r="A100" i="1"/>
  <c r="G99" i="1"/>
  <c r="A99" i="1"/>
  <c r="G98" i="1"/>
  <c r="A98" i="1"/>
  <c r="G97" i="1"/>
  <c r="A97" i="1"/>
  <c r="G96" i="1"/>
  <c r="A96" i="1"/>
  <c r="G95" i="1"/>
  <c r="A95" i="1"/>
  <c r="G94" i="1"/>
  <c r="A94" i="1"/>
  <c r="G93" i="1"/>
  <c r="A93" i="1"/>
  <c r="G92" i="1"/>
  <c r="A92" i="1"/>
  <c r="G91" i="1"/>
  <c r="A91" i="1"/>
  <c r="G90" i="1"/>
  <c r="A90" i="1"/>
  <c r="G89" i="1"/>
  <c r="A89" i="1"/>
  <c r="G88" i="1"/>
  <c r="A88" i="1"/>
  <c r="A87" i="1"/>
  <c r="G86" i="1"/>
  <c r="A86" i="1"/>
  <c r="G85" i="1"/>
  <c r="A85" i="1"/>
  <c r="G84" i="1"/>
  <c r="A84" i="1"/>
  <c r="G83" i="1"/>
  <c r="A83" i="1"/>
  <c r="E82" i="1"/>
  <c r="A82" i="1"/>
  <c r="G81" i="1"/>
  <c r="A81" i="1"/>
  <c r="G80" i="1"/>
  <c r="A80" i="1"/>
  <c r="G79" i="1"/>
  <c r="A79" i="1"/>
  <c r="G78" i="1"/>
  <c r="A78" i="1"/>
  <c r="G77" i="1"/>
  <c r="A77" i="1"/>
  <c r="G76" i="1"/>
  <c r="A76" i="1"/>
  <c r="G75" i="1"/>
  <c r="A75" i="1"/>
  <c r="G74" i="1"/>
  <c r="A74" i="1"/>
  <c r="A73" i="1"/>
  <c r="A72" i="1"/>
  <c r="G71" i="1"/>
  <c r="A71" i="1"/>
  <c r="G70" i="1"/>
  <c r="A70" i="1"/>
  <c r="G69" i="1"/>
  <c r="A69" i="1"/>
  <c r="G68" i="1"/>
  <c r="A68" i="1"/>
  <c r="F53" i="1"/>
  <c r="E67" i="1"/>
  <c r="A67" i="1"/>
  <c r="G66" i="1"/>
  <c r="A66" i="1"/>
  <c r="G65" i="1"/>
  <c r="A65" i="1"/>
  <c r="G64" i="1"/>
  <c r="A64" i="1"/>
  <c r="G63" i="1"/>
  <c r="A63" i="1"/>
  <c r="G62" i="1"/>
  <c r="A62" i="1"/>
  <c r="G61" i="1"/>
  <c r="A61" i="1"/>
  <c r="G60" i="1"/>
  <c r="A60" i="1"/>
  <c r="G59" i="1"/>
  <c r="A59" i="1"/>
  <c r="G58" i="1"/>
  <c r="A58" i="1"/>
  <c r="G57" i="1"/>
  <c r="A57" i="1"/>
  <c r="G56" i="1"/>
  <c r="A56" i="1"/>
  <c r="G55" i="1"/>
  <c r="A55" i="1"/>
  <c r="G54" i="1"/>
  <c r="A54" i="1"/>
  <c r="A53" i="1"/>
  <c r="G52" i="1"/>
  <c r="A52" i="1"/>
  <c r="G51" i="1"/>
  <c r="A51" i="1"/>
  <c r="G50" i="1"/>
  <c r="A50" i="1"/>
  <c r="G48" i="1"/>
  <c r="A48" i="1"/>
  <c r="G47" i="1"/>
  <c r="A47" i="1"/>
  <c r="G46" i="1"/>
  <c r="A46" i="1"/>
  <c r="G45" i="1"/>
  <c r="A45" i="1"/>
  <c r="G44" i="1"/>
  <c r="A44" i="1"/>
  <c r="G43" i="1"/>
  <c r="A43" i="1"/>
  <c r="G42" i="1"/>
  <c r="A42" i="1"/>
  <c r="G41" i="1"/>
  <c r="A41" i="1"/>
  <c r="F40" i="1"/>
  <c r="F39" i="1" s="1"/>
  <c r="E40" i="1"/>
  <c r="A40" i="1"/>
  <c r="A39" i="1"/>
  <c r="A38" i="1"/>
  <c r="A37" i="1"/>
  <c r="G35" i="1"/>
  <c r="A35" i="1"/>
  <c r="G34" i="1"/>
  <c r="A34" i="1"/>
  <c r="G33" i="1"/>
  <c r="A33" i="1"/>
  <c r="G32" i="1"/>
  <c r="A32" i="1"/>
  <c r="F27" i="1"/>
  <c r="A31" i="1"/>
  <c r="G30" i="1"/>
  <c r="A30" i="1"/>
  <c r="G29" i="1"/>
  <c r="A29" i="1"/>
  <c r="G28" i="1"/>
  <c r="A28" i="1"/>
  <c r="A27" i="1"/>
  <c r="G26" i="1"/>
  <c r="A26" i="1"/>
  <c r="G25" i="1"/>
  <c r="A25" i="1"/>
  <c r="G24" i="1"/>
  <c r="A24" i="1"/>
  <c r="G23" i="1"/>
  <c r="A23" i="1"/>
  <c r="F22" i="1"/>
  <c r="F17" i="1" s="1"/>
  <c r="E22" i="1"/>
  <c r="A22" i="1"/>
  <c r="G21" i="1"/>
  <c r="A21" i="1"/>
  <c r="G20" i="1"/>
  <c r="A20" i="1"/>
  <c r="G19" i="1"/>
  <c r="A19" i="1"/>
  <c r="G18" i="1"/>
  <c r="A18" i="1"/>
  <c r="A17" i="1"/>
  <c r="G16" i="1"/>
  <c r="A16" i="1"/>
  <c r="G15" i="1"/>
  <c r="A15" i="1"/>
  <c r="G14" i="1"/>
  <c r="A14" i="1"/>
  <c r="G13" i="1"/>
  <c r="A13" i="1"/>
  <c r="F12" i="1"/>
  <c r="E12" i="1"/>
  <c r="A12" i="1"/>
  <c r="G11" i="1"/>
  <c r="A11" i="1"/>
  <c r="A10" i="1"/>
  <c r="G9" i="1"/>
  <c r="A9" i="1"/>
  <c r="G8" i="1"/>
  <c r="A8" i="1"/>
  <c r="A7" i="1"/>
  <c r="A3" i="1"/>
  <c r="A1" i="1"/>
  <c r="G168" i="1" l="1"/>
  <c r="G148" i="1"/>
  <c r="G12" i="1"/>
  <c r="F38" i="1"/>
  <c r="G82" i="1"/>
  <c r="G102" i="1"/>
  <c r="E87" i="1"/>
  <c r="I87" i="1" s="1"/>
  <c r="G67" i="1"/>
  <c r="G40" i="1"/>
  <c r="G22" i="1"/>
  <c r="E119" i="1"/>
  <c r="G119" i="1" s="1"/>
  <c r="G31" i="1"/>
  <c r="F10" i="1"/>
  <c r="E73" i="1"/>
  <c r="G73" i="1" s="1"/>
  <c r="E17" i="1"/>
  <c r="G17" i="1" s="1"/>
  <c r="E27" i="1"/>
  <c r="G27" i="1" s="1"/>
  <c r="E39" i="1"/>
  <c r="I39" i="1" s="1"/>
  <c r="E53" i="1"/>
  <c r="G53" i="1" s="1"/>
  <c r="E139" i="1"/>
  <c r="I139" i="1" s="1"/>
  <c r="E153" i="1"/>
  <c r="G153" i="1" s="1"/>
  <c r="I173" i="1"/>
  <c r="I168" i="1"/>
  <c r="I148" i="1"/>
  <c r="I133" i="1"/>
  <c r="I102" i="1"/>
  <c r="I82" i="1"/>
  <c r="I67" i="1"/>
  <c r="I40" i="1"/>
  <c r="I31" i="1"/>
  <c r="I22" i="1"/>
  <c r="I12" i="1"/>
  <c r="I119" i="1" l="1"/>
  <c r="G87" i="1"/>
  <c r="F37" i="1"/>
  <c r="F176" i="1" s="1"/>
  <c r="F178" i="1" s="1"/>
  <c r="I53" i="1"/>
  <c r="I17" i="1"/>
  <c r="I73" i="1"/>
  <c r="E72" i="1"/>
  <c r="I27" i="1"/>
  <c r="G39" i="1"/>
  <c r="G139" i="1"/>
  <c r="E138" i="1"/>
  <c r="I153" i="1"/>
  <c r="E10" i="1"/>
  <c r="G72" i="1" l="1"/>
  <c r="I72" i="1"/>
  <c r="E38" i="1"/>
  <c r="G38" i="1" s="1"/>
  <c r="I10" i="1"/>
  <c r="G10" i="1"/>
  <c r="G138" i="1"/>
  <c r="I138" i="1"/>
  <c r="I38" i="1" l="1"/>
  <c r="E108" i="1"/>
  <c r="G108" i="1" s="1"/>
  <c r="I110" i="1"/>
  <c r="G110" i="1"/>
  <c r="I108" i="1" l="1"/>
  <c r="E37" i="1"/>
  <c r="E176" i="1" l="1"/>
  <c r="I37" i="1"/>
  <c r="G37" i="1"/>
  <c r="I176" i="1" l="1"/>
  <c r="E178" i="1"/>
  <c r="G176" i="1"/>
  <c r="I178" i="1" l="1"/>
  <c r="G178" i="1"/>
</calcChain>
</file>

<file path=xl/sharedStrings.xml><?xml version="1.0" encoding="utf-8"?>
<sst xmlns="http://schemas.openxmlformats.org/spreadsheetml/2006/main" count="354" uniqueCount="179">
  <si>
    <t>pieczątka instytucji</t>
  </si>
  <si>
    <t>WYSZCZEGÓLNIENIE</t>
  </si>
  <si>
    <t xml:space="preserve"> %</t>
  </si>
  <si>
    <t>Stan należności na poczatek roku</t>
  </si>
  <si>
    <t>Stan zobowiązań na początek roku</t>
  </si>
  <si>
    <t xml:space="preserve">Stan środków pieniężnych na początek roku </t>
  </si>
  <si>
    <t>I</t>
  </si>
  <si>
    <t>PRZYCHODY OGÓŁEM  (1+2+3+4)</t>
  </si>
  <si>
    <t>1.</t>
  </si>
  <si>
    <t xml:space="preserve">Dotacja podmiotowa z budżetu miasta </t>
  </si>
  <si>
    <t>2.</t>
  </si>
  <si>
    <t>Dotacje z innych źródeł, w tym:</t>
  </si>
  <si>
    <t>a</t>
  </si>
  <si>
    <t>b</t>
  </si>
  <si>
    <t>c</t>
  </si>
  <si>
    <t>d</t>
  </si>
  <si>
    <t>3.</t>
  </si>
  <si>
    <t>Przychody własne, w tym:</t>
  </si>
  <si>
    <t>ze sprzedaży usług</t>
  </si>
  <si>
    <t>ze sprzedaży biletów</t>
  </si>
  <si>
    <t>ze sprzedaży wydawnictw</t>
  </si>
  <si>
    <t>z najmu i dzierżawy</t>
  </si>
  <si>
    <t>e</t>
  </si>
  <si>
    <t>inne, w tym:</t>
  </si>
  <si>
    <t>4.</t>
  </si>
  <si>
    <t>Pozostałe przychody, w tym:</t>
  </si>
  <si>
    <t>przychody finansowe</t>
  </si>
  <si>
    <t xml:space="preserve">darowizny </t>
  </si>
  <si>
    <t>sponsoring</t>
  </si>
  <si>
    <t>II</t>
  </si>
  <si>
    <t>KOSZTY OGÓŁEM  (1+2)</t>
  </si>
  <si>
    <t>Realizacja kosztów w ramach dotacji z budżetu miasta (1.1.+1.2.+1.3.+1.4.)</t>
  </si>
  <si>
    <t>1.1.</t>
  </si>
  <si>
    <t>Wynagrodzenia i świadczenia z tytułu umowy o pracę</t>
  </si>
  <si>
    <t>wynagrodzenia osobowe, w tym:</t>
  </si>
  <si>
    <t>a.1</t>
  </si>
  <si>
    <t>a.2</t>
  </si>
  <si>
    <t>nagrody za szczególne osiągnięcia w pracy</t>
  </si>
  <si>
    <t>a.3</t>
  </si>
  <si>
    <t>nagrody jubileuszowe</t>
  </si>
  <si>
    <t>a.4</t>
  </si>
  <si>
    <t>odprawy emerytalno-rentowe</t>
  </si>
  <si>
    <t>a.5.</t>
  </si>
  <si>
    <t>dodatkowe wynagrodzenia (dot. instyt. art.)</t>
  </si>
  <si>
    <t>a.6</t>
  </si>
  <si>
    <t>pozostałe dodatki i świadczenia zaliczane do wynagrodzeń</t>
  </si>
  <si>
    <t>składki na ubezpieczenia społeczne</t>
  </si>
  <si>
    <t>składki na Fundusz Pracy</t>
  </si>
  <si>
    <t>wpłaty na PFRON</t>
  </si>
  <si>
    <t>f</t>
  </si>
  <si>
    <t>1.2.</t>
  </si>
  <si>
    <t>Utrzymanie obiektów</t>
  </si>
  <si>
    <t>czynsze i opłaty</t>
  </si>
  <si>
    <t>energia elektryczna</t>
  </si>
  <si>
    <t>energia cieplna</t>
  </si>
  <si>
    <t>gaz (grzewczy i użytkowy)</t>
  </si>
  <si>
    <t>woda, ścieki</t>
  </si>
  <si>
    <t>g</t>
  </si>
  <si>
    <t>utrzymanie czystości, w tym wywóz śmieci, deratyzacja</t>
  </si>
  <si>
    <t>h</t>
  </si>
  <si>
    <t>utrzymanie terenów zielonych</t>
  </si>
  <si>
    <t>i</t>
  </si>
  <si>
    <t>ubezpieczenia (budynku, gruntu, sprzętu)</t>
  </si>
  <si>
    <t>j</t>
  </si>
  <si>
    <t>przeglądy obiektów, przeglądy i konserwacje instalacji i urządzeń technicznych, ppoż, serwisy gwarancyjne, UDT</t>
  </si>
  <si>
    <t>k</t>
  </si>
  <si>
    <t>bieżące naprawy, materiały eksploatacyjne do napraw</t>
  </si>
  <si>
    <t>l</t>
  </si>
  <si>
    <t>materiały i wyposażenia</t>
  </si>
  <si>
    <t>ł</t>
  </si>
  <si>
    <t>ochrona/dozorowanie/monitoring obiektów</t>
  </si>
  <si>
    <t>m</t>
  </si>
  <si>
    <t>podatek od nieruchomości</t>
  </si>
  <si>
    <t>n</t>
  </si>
  <si>
    <t>1.3.</t>
  </si>
  <si>
    <t>Prowadzenie działalności (1.3.1.+1.3.2.)</t>
  </si>
  <si>
    <t>1.3.1</t>
  </si>
  <si>
    <t>Koszty działalności merytorycznej</t>
  </si>
  <si>
    <t xml:space="preserve">honoraria artystów </t>
  </si>
  <si>
    <t>pochodne od wynagrodzeń bezosobowych</t>
  </si>
  <si>
    <t>usługi poligraficzne, reklamowe, transportowe, nagłośnienia, oświetlenia, realizacji obrazu związane z realizacją przedsięwzięć</t>
  </si>
  <si>
    <t>materiały i wyposażenie do realizacji przedsięwzięć</t>
  </si>
  <si>
    <t>ZAiKS/STOART/PISF</t>
  </si>
  <si>
    <t>zakup księgozbioru</t>
  </si>
  <si>
    <t>1.3.2.</t>
  </si>
  <si>
    <t>Administracyjne koszty prowadzenia działalności</t>
  </si>
  <si>
    <t>usługi telekomunikacyjne (telefony, Internet)</t>
  </si>
  <si>
    <t>podróże służbowe</t>
  </si>
  <si>
    <t>utrzymanie samochodu</t>
  </si>
  <si>
    <t>ryczałt za używanie samochodu</t>
  </si>
  <si>
    <t>szkolenia pracowników</t>
  </si>
  <si>
    <t>obsługa BHP</t>
  </si>
  <si>
    <t>usługi zdrowotnych/badania lekarskie</t>
  </si>
  <si>
    <t>materiały i wyposażenie, w tym prenumeraty</t>
  </si>
  <si>
    <t>akcesoria komputerowe, w tym programy i licencje</t>
  </si>
  <si>
    <t>podatki i opłaty (pocztowe, abonament RTV, inne)</t>
  </si>
  <si>
    <t>koszty finansowe - płatności odsetkowe wynikające z zaciągniętych zobowiązań</t>
  </si>
  <si>
    <t>inne koszty finansowe</t>
  </si>
  <si>
    <t>1.4.</t>
  </si>
  <si>
    <t>Remonty</t>
  </si>
  <si>
    <t>Realizacja kosztów w ramach środków pozyskanych poza dotacją (2.1.+2.2.+2.3.+2.4.+2.5.)</t>
  </si>
  <si>
    <t>2.1.</t>
  </si>
  <si>
    <t>Amortyzacja</t>
  </si>
  <si>
    <t>2.2.</t>
  </si>
  <si>
    <t>2.3.</t>
  </si>
  <si>
    <t>materiały i wyposażenie</t>
  </si>
  <si>
    <t>2.4.</t>
  </si>
  <si>
    <t>Prowadzenie działalności (2.4.1.+2.4.2.)</t>
  </si>
  <si>
    <t>2.4.1.</t>
  </si>
  <si>
    <t>2.4.2.</t>
  </si>
  <si>
    <t>usługi zdrowotne/badania lekarskie</t>
  </si>
  <si>
    <t>materiały i wyposażenie w tym prenumeraty</t>
  </si>
  <si>
    <t>2.5.</t>
  </si>
  <si>
    <t>III</t>
  </si>
  <si>
    <t>WYNIK ZDARZEŃ NADZWYCZAJNYCH (1+2)</t>
  </si>
  <si>
    <t>Zyski nadzwyczajne</t>
  </si>
  <si>
    <t>Straty nadzwyczajne</t>
  </si>
  <si>
    <t>IV</t>
  </si>
  <si>
    <t>WYNIK FINANSOWY BRUTTO (I-II)</t>
  </si>
  <si>
    <t>V</t>
  </si>
  <si>
    <t>PODATEK DOCHODOWY</t>
  </si>
  <si>
    <t>VI</t>
  </si>
  <si>
    <t>WYNIK FINANSOWY NETTO (IV-V)</t>
  </si>
  <si>
    <t>VII</t>
  </si>
  <si>
    <t>w tym należności wymagalne</t>
  </si>
  <si>
    <t>VIII</t>
  </si>
  <si>
    <t>w tym zobowiązania wymagalne</t>
  </si>
  <si>
    <t>IX</t>
  </si>
  <si>
    <t>miejscowość, data</t>
  </si>
  <si>
    <t>podpis osoby sporządzającej, nr telefonu</t>
  </si>
  <si>
    <t>podpis dyrektora instytucji</t>
  </si>
  <si>
    <t>Stan należności na koniec roku</t>
  </si>
  <si>
    <t>Stan zobowiązań na koniec roku</t>
  </si>
  <si>
    <t>Stan środków pieniężnych na koniec roku</t>
  </si>
  <si>
    <t>Plan - wykonanie</t>
  </si>
  <si>
    <t>ZFŚS i inne świadczenia</t>
  </si>
  <si>
    <t>4=3/2</t>
  </si>
  <si>
    <t xml:space="preserve">wynagrodzenia bieżące </t>
  </si>
  <si>
    <t xml:space="preserve">koszty osobowe niezaliczone do wynagrodzeń </t>
  </si>
  <si>
    <t xml:space="preserve">wynagrodzenia bezosobowe </t>
  </si>
  <si>
    <t>wynagrodzenia bezosobowe</t>
  </si>
  <si>
    <t>catering</t>
  </si>
  <si>
    <t>Sprawozdanie z wykonania planu finansowego instytucji kultury za 2021 rok</t>
  </si>
  <si>
    <t>Plan na                                                                                                                                                                                                                                         31.12.2021 r.</t>
  </si>
  <si>
    <t>Wykonanie na 31.12.2021 r.</t>
  </si>
  <si>
    <t>MKiDzN</t>
  </si>
  <si>
    <t>PISF</t>
  </si>
  <si>
    <t>-</t>
  </si>
  <si>
    <t>pozostałe</t>
  </si>
  <si>
    <t>inne</t>
  </si>
  <si>
    <t>pokrycie amortyzacji</t>
  </si>
  <si>
    <t>dofinansowanie z Urzędu Pracy</t>
  </si>
  <si>
    <t>pokrycie kosztów dotacji celowej WKU 4/2021 (dot.wymiany okien)</t>
  </si>
  <si>
    <t>pokrycie kosztów dotacji celowej WKU 5/2021 (dot.wymiany tablic rozdzielczych)</t>
  </si>
  <si>
    <t>PPK (Pracownicze Plany Kapitałowe)</t>
  </si>
  <si>
    <t>usł.hotelowe</t>
  </si>
  <si>
    <t>zwrot kosztów podróży</t>
  </si>
  <si>
    <t>opłata za umieszczenie reklamy w gablotach UM</t>
  </si>
  <si>
    <t>usł.poligraficzne</t>
  </si>
  <si>
    <t>usł.informatyczne</t>
  </si>
  <si>
    <t>usł.prawnicze</t>
  </si>
  <si>
    <t>wynagrodzenia osobowe w tym:</t>
  </si>
  <si>
    <t>skł.członkowskie</t>
  </si>
  <si>
    <t>koszty dot.wymiany tablic rozdzielczych (WKU  5/21)</t>
  </si>
  <si>
    <t>koszty dot.wymiany okien (WKU 4/21)</t>
  </si>
  <si>
    <t>pozostałe koszty</t>
  </si>
  <si>
    <t>Informacja o działalności inwestycyjnej - wydatki majątkowe</t>
  </si>
  <si>
    <t>X</t>
  </si>
  <si>
    <t xml:space="preserve">Źródła finansowania </t>
  </si>
  <si>
    <t>dotacja z budżetu miasta</t>
  </si>
  <si>
    <t>dotacja z budżetu państwa</t>
  </si>
  <si>
    <t>środki własne</t>
  </si>
  <si>
    <t>środki z innych źródeł</t>
  </si>
  <si>
    <t>XI</t>
  </si>
  <si>
    <t xml:space="preserve">Inwestycje </t>
  </si>
  <si>
    <t>Remont okien</t>
  </si>
  <si>
    <t>Wymiana tablic rozdzielczych</t>
  </si>
  <si>
    <t xml:space="preserve">zakup środków trwałych </t>
  </si>
  <si>
    <t>Gorzów Wlkp., 17.02.2021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</si>
</sst>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3" x14ac:knownFonts="1">
    <font>
      <sz val="10"/>
      <name val="Arial"/>
      <charset val="238"/>
    </font>
    <font>
      <sz val="10"/>
      <color theme="0"/>
      <name val="Arial"/>
      <family val="2"/>
      <charset val="238"/>
    </font>
    <font>
      <sz val="8"/>
      <name val="Arial"/>
      <family val="2"/>
      <charset val="238"/>
    </font>
    <font>
      <b/>
      <u/>
      <sz val="10"/>
      <color theme="9" tint="-0.249977111117893"/>
      <name val="Arial"/>
      <family val="2"/>
      <charset val="238"/>
    </font>
    <font>
      <b/>
      <u/>
      <sz val="10"/>
      <color rgb="FF008000"/>
      <name val="Arial"/>
      <family val="2"/>
      <charset val="238"/>
    </font>
    <font>
      <u/>
      <sz val="10"/>
      <color rgb="FF008000"/>
      <name val="Arial"/>
      <family val="2"/>
      <charset val="238"/>
    </font>
    <font>
      <b/>
      <sz val="8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u/>
      <sz val="10"/>
      <name val="Arial"/>
      <family val="2"/>
      <charset val="238"/>
    </font>
    <font>
      <sz val="9"/>
      <name val="Arial"/>
      <family val="2"/>
      <charset val="238"/>
    </font>
    <font>
      <u/>
      <sz val="8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4">
    <xf numFmtId="0" fontId="0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</cellStyleXfs>
  <cellXfs count="8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wrapText="1"/>
    </xf>
    <xf numFmtId="10" fontId="2" fillId="0" borderId="1" xfId="1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wrapText="1"/>
    </xf>
    <xf numFmtId="10" fontId="6" fillId="2" borderId="1" xfId="1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164" fontId="6" fillId="3" borderId="1" xfId="0" applyNumberFormat="1" applyFont="1" applyFill="1" applyBorder="1" applyAlignment="1">
      <alignment wrapText="1"/>
    </xf>
    <xf numFmtId="10" fontId="6" fillId="3" borderId="1" xfId="1" applyNumberFormat="1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164" fontId="6" fillId="4" borderId="1" xfId="0" applyNumberFormat="1" applyFont="1" applyFill="1" applyBorder="1" applyAlignment="1">
      <alignment wrapText="1"/>
    </xf>
    <xf numFmtId="10" fontId="6" fillId="4" borderId="1" xfId="1" applyNumberFormat="1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164" fontId="2" fillId="5" borderId="1" xfId="0" applyNumberFormat="1" applyFont="1" applyFill="1" applyBorder="1" applyAlignment="1">
      <alignment wrapText="1"/>
    </xf>
    <xf numFmtId="10" fontId="2" fillId="5" borderId="1" xfId="1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wrapText="1"/>
    </xf>
    <xf numFmtId="10" fontId="2" fillId="0" borderId="1" xfId="1" applyNumberFormat="1" applyFont="1" applyBorder="1" applyAlignment="1">
      <alignment horizont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vertical="center" wrapText="1"/>
    </xf>
    <xf numFmtId="164" fontId="6" fillId="6" borderId="1" xfId="0" applyNumberFormat="1" applyFont="1" applyFill="1" applyBorder="1" applyAlignment="1">
      <alignment wrapText="1"/>
    </xf>
    <xf numFmtId="10" fontId="6" fillId="6" borderId="1" xfId="1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wrapText="1"/>
    </xf>
    <xf numFmtId="10" fontId="6" fillId="0" borderId="1" xfId="1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wrapText="1"/>
    </xf>
    <xf numFmtId="10" fontId="6" fillId="0" borderId="1" xfId="1" applyNumberFormat="1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164" fontId="2" fillId="0" borderId="1" xfId="0" applyNumberFormat="1" applyFont="1" applyBorder="1" applyAlignment="1">
      <alignment vertical="center" wrapText="1"/>
    </xf>
    <xf numFmtId="10" fontId="2" fillId="0" borderId="1" xfId="1" applyNumberFormat="1" applyFont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vertical="center" wrapText="1"/>
    </xf>
    <xf numFmtId="164" fontId="6" fillId="7" borderId="1" xfId="0" applyNumberFormat="1" applyFont="1" applyFill="1" applyBorder="1" applyAlignment="1">
      <alignment wrapText="1"/>
    </xf>
    <xf numFmtId="10" fontId="6" fillId="7" borderId="1" xfId="1" applyNumberFormat="1" applyFont="1" applyFill="1" applyBorder="1" applyAlignment="1">
      <alignment horizont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8" fillId="0" borderId="0" xfId="0" applyFont="1"/>
    <xf numFmtId="0" fontId="6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10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164" fontId="11" fillId="0" borderId="0" xfId="0" applyNumberFormat="1" applyFont="1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2" fillId="5" borderId="1" xfId="0" applyFont="1" applyFill="1" applyBorder="1" applyAlignment="1">
      <alignment vertical="center" wrapText="1"/>
    </xf>
    <xf numFmtId="0" fontId="2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 indent="2"/>
    </xf>
    <xf numFmtId="0" fontId="12" fillId="0" borderId="2" xfId="0" applyFont="1" applyBorder="1" applyAlignment="1">
      <alignment horizontal="left"/>
    </xf>
  </cellXfs>
  <cellStyles count="4">
    <cellStyle name="Normalny" xfId="0" builtinId="0"/>
    <cellStyle name="Normalny 2" xfId="2" xr:uid="{00000000-0005-0000-0000-000001000000}"/>
    <cellStyle name="Procentowy" xfId="1" builtinId="5"/>
    <cellStyle name="Procentowy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7"/>
  <sheetViews>
    <sheetView showGridLines="0" tabSelected="1" view="pageBreakPreview" zoomScaleSheetLayoutView="100" workbookViewId="0">
      <pane xSplit="4" ySplit="5" topLeftCell="E6" activePane="bottomRight" state="frozen"/>
      <selection activeCell="F14" sqref="F14"/>
      <selection pane="topRight" activeCell="F14" sqref="F14"/>
      <selection pane="bottomLeft" activeCell="F14" sqref="F14"/>
      <selection pane="bottomRight" sqref="A1:XFD1048576"/>
    </sheetView>
  </sheetViews>
  <sheetFormatPr defaultRowHeight="12.75" x14ac:dyDescent="0.2"/>
  <cols>
    <col min="1" max="1" width="4.5703125" style="4" customWidth="1"/>
    <col min="2" max="2" width="1.5703125" customWidth="1"/>
    <col min="3" max="3" width="5" style="5" customWidth="1"/>
    <col min="4" max="4" width="35.7109375" style="6" customWidth="1"/>
    <col min="5" max="6" width="15.7109375" customWidth="1"/>
    <col min="7" max="7" width="9.7109375" style="4" customWidth="1"/>
    <col min="9" max="9" width="11.28515625" style="74" customWidth="1"/>
  </cols>
  <sheetData>
    <row r="1" spans="1:9" x14ac:dyDescent="0.2">
      <c r="A1" s="1">
        <f>IF(D1&gt;0,1,0)</f>
        <v>1</v>
      </c>
      <c r="C1" s="2"/>
      <c r="D1" s="3" t="s">
        <v>0</v>
      </c>
      <c r="F1" s="71"/>
    </row>
    <row r="2" spans="1:9" x14ac:dyDescent="0.2">
      <c r="A2" s="1">
        <v>1</v>
      </c>
    </row>
    <row r="3" spans="1:9" s="8" customFormat="1" ht="13.5" customHeight="1" x14ac:dyDescent="0.2">
      <c r="A3" s="1">
        <f t="shared" ref="A3:A68" si="0">IF(D3&gt;0,1,0)</f>
        <v>1</v>
      </c>
      <c r="B3"/>
      <c r="C3" s="7"/>
      <c r="D3" s="72" t="s">
        <v>142</v>
      </c>
      <c r="G3" s="4"/>
      <c r="I3" s="75"/>
    </row>
    <row r="4" spans="1:9" s="8" customFormat="1" ht="13.5" customHeight="1" x14ac:dyDescent="0.2">
      <c r="A4" s="1">
        <v>1</v>
      </c>
      <c r="B4"/>
      <c r="C4" s="9"/>
      <c r="D4" s="10"/>
      <c r="G4" s="4"/>
      <c r="I4" s="75"/>
    </row>
    <row r="5" spans="1:9" ht="23.25" customHeight="1" x14ac:dyDescent="0.2">
      <c r="A5" s="1">
        <v>1</v>
      </c>
      <c r="C5" s="82" t="s">
        <v>1</v>
      </c>
      <c r="D5" s="82"/>
      <c r="E5" s="11" t="s">
        <v>143</v>
      </c>
      <c r="F5" s="11" t="s">
        <v>144</v>
      </c>
      <c r="G5" s="11" t="s">
        <v>2</v>
      </c>
      <c r="I5" s="78" t="s">
        <v>134</v>
      </c>
    </row>
    <row r="6" spans="1:9" s="6" customFormat="1" ht="9.75" customHeight="1" x14ac:dyDescent="0.2">
      <c r="A6" s="1">
        <v>1</v>
      </c>
      <c r="C6" s="83">
        <v>1</v>
      </c>
      <c r="D6" s="83"/>
      <c r="E6" s="12">
        <v>2</v>
      </c>
      <c r="F6" s="12">
        <v>3</v>
      </c>
      <c r="G6" s="73" t="s">
        <v>136</v>
      </c>
      <c r="I6" s="76"/>
    </row>
    <row r="7" spans="1:9" x14ac:dyDescent="0.2">
      <c r="A7" s="1">
        <f t="shared" si="0"/>
        <v>1</v>
      </c>
      <c r="C7" s="13"/>
      <c r="D7" s="14" t="s">
        <v>3</v>
      </c>
      <c r="E7" s="15">
        <v>3429.08</v>
      </c>
      <c r="F7" s="15">
        <v>3429.08</v>
      </c>
      <c r="G7" s="16">
        <f>IF(E7&gt;0,F7/E7,"-")</f>
        <v>1</v>
      </c>
      <c r="I7" s="77">
        <f>E7-F7</f>
        <v>0</v>
      </c>
    </row>
    <row r="8" spans="1:9" x14ac:dyDescent="0.2">
      <c r="A8" s="1">
        <f t="shared" si="0"/>
        <v>1</v>
      </c>
      <c r="C8" s="13"/>
      <c r="D8" s="14" t="s">
        <v>4</v>
      </c>
      <c r="E8" s="15">
        <v>4052.77</v>
      </c>
      <c r="F8" s="15">
        <v>4052.77</v>
      </c>
      <c r="G8" s="16">
        <f t="shared" ref="G8:G73" si="1">IF(E8&gt;0,F8/E8,"-")</f>
        <v>1</v>
      </c>
      <c r="I8" s="77">
        <f t="shared" ref="I8:I73" si="2">E8-F8</f>
        <v>0</v>
      </c>
    </row>
    <row r="9" spans="1:9" ht="12.75" customHeight="1" x14ac:dyDescent="0.2">
      <c r="A9" s="1">
        <f t="shared" si="0"/>
        <v>1</v>
      </c>
      <c r="C9" s="13"/>
      <c r="D9" s="14" t="s">
        <v>5</v>
      </c>
      <c r="E9" s="15">
        <v>145937.91</v>
      </c>
      <c r="F9" s="15">
        <v>145937.91</v>
      </c>
      <c r="G9" s="16">
        <f t="shared" si="1"/>
        <v>1</v>
      </c>
      <c r="I9" s="77">
        <f t="shared" si="2"/>
        <v>0</v>
      </c>
    </row>
    <row r="10" spans="1:9" ht="12.95" customHeight="1" x14ac:dyDescent="0.2">
      <c r="A10" s="1">
        <f t="shared" si="0"/>
        <v>1</v>
      </c>
      <c r="C10" s="17" t="s">
        <v>6</v>
      </c>
      <c r="D10" s="18" t="s">
        <v>7</v>
      </c>
      <c r="E10" s="19">
        <f>E11+E12+E17+E27</f>
        <v>2053510.2799999998</v>
      </c>
      <c r="F10" s="19">
        <f>F11+F12+F17+F27</f>
        <v>2053510.2799999998</v>
      </c>
      <c r="G10" s="20">
        <f t="shared" si="1"/>
        <v>1</v>
      </c>
      <c r="I10" s="77">
        <f t="shared" si="2"/>
        <v>0</v>
      </c>
    </row>
    <row r="11" spans="1:9" ht="12.95" customHeight="1" x14ac:dyDescent="0.2">
      <c r="A11" s="1">
        <f t="shared" si="0"/>
        <v>1</v>
      </c>
      <c r="C11" s="21" t="s">
        <v>8</v>
      </c>
      <c r="D11" s="22" t="s">
        <v>9</v>
      </c>
      <c r="E11" s="23">
        <v>1730000</v>
      </c>
      <c r="F11" s="23">
        <v>1730000</v>
      </c>
      <c r="G11" s="24">
        <f t="shared" si="1"/>
        <v>1</v>
      </c>
      <c r="I11" s="77">
        <f t="shared" si="2"/>
        <v>0</v>
      </c>
    </row>
    <row r="12" spans="1:9" ht="12.95" customHeight="1" x14ac:dyDescent="0.2">
      <c r="A12" s="1">
        <f t="shared" si="0"/>
        <v>1</v>
      </c>
      <c r="C12" s="25" t="s">
        <v>10</v>
      </c>
      <c r="D12" s="26" t="s">
        <v>11</v>
      </c>
      <c r="E12" s="27">
        <f>SUM(E13:E16)</f>
        <v>38030</v>
      </c>
      <c r="F12" s="27">
        <f>SUM(F13:F16)</f>
        <v>38030</v>
      </c>
      <c r="G12" s="28">
        <f t="shared" si="1"/>
        <v>1</v>
      </c>
      <c r="I12" s="77">
        <f t="shared" si="2"/>
        <v>0</v>
      </c>
    </row>
    <row r="13" spans="1:9" x14ac:dyDescent="0.2">
      <c r="A13" s="1">
        <f t="shared" si="0"/>
        <v>1</v>
      </c>
      <c r="C13" s="29" t="s">
        <v>12</v>
      </c>
      <c r="D13" s="30" t="s">
        <v>145</v>
      </c>
      <c r="E13" s="31">
        <v>33030</v>
      </c>
      <c r="F13" s="31">
        <v>33030</v>
      </c>
      <c r="G13" s="32">
        <f t="shared" si="1"/>
        <v>1</v>
      </c>
      <c r="I13" s="77">
        <f t="shared" si="2"/>
        <v>0</v>
      </c>
    </row>
    <row r="14" spans="1:9" x14ac:dyDescent="0.2">
      <c r="A14" s="1">
        <f t="shared" si="0"/>
        <v>1</v>
      </c>
      <c r="C14" s="29" t="s">
        <v>13</v>
      </c>
      <c r="D14" s="30" t="s">
        <v>146</v>
      </c>
      <c r="E14" s="31">
        <v>5000</v>
      </c>
      <c r="F14" s="31">
        <v>5000</v>
      </c>
      <c r="G14" s="32">
        <f t="shared" si="1"/>
        <v>1</v>
      </c>
      <c r="I14" s="77">
        <f t="shared" si="2"/>
        <v>0</v>
      </c>
    </row>
    <row r="15" spans="1:9" x14ac:dyDescent="0.2">
      <c r="A15" s="1">
        <f t="shared" si="0"/>
        <v>0</v>
      </c>
      <c r="C15" s="29" t="s">
        <v>14</v>
      </c>
      <c r="D15" s="30"/>
      <c r="E15" s="31"/>
      <c r="F15" s="31"/>
      <c r="G15" s="32" t="str">
        <f t="shared" si="1"/>
        <v>-</v>
      </c>
      <c r="I15" s="77">
        <f t="shared" si="2"/>
        <v>0</v>
      </c>
    </row>
    <row r="16" spans="1:9" x14ac:dyDescent="0.2">
      <c r="A16" s="1">
        <f t="shared" si="0"/>
        <v>0</v>
      </c>
      <c r="C16" s="29" t="s">
        <v>15</v>
      </c>
      <c r="D16" s="30"/>
      <c r="E16" s="31"/>
      <c r="F16" s="31"/>
      <c r="G16" s="32" t="str">
        <f t="shared" si="1"/>
        <v>-</v>
      </c>
      <c r="I16" s="77">
        <f t="shared" si="2"/>
        <v>0</v>
      </c>
    </row>
    <row r="17" spans="1:9" x14ac:dyDescent="0.2">
      <c r="A17" s="1">
        <f t="shared" si="0"/>
        <v>1</v>
      </c>
      <c r="C17" s="25" t="s">
        <v>16</v>
      </c>
      <c r="D17" s="26" t="s">
        <v>17</v>
      </c>
      <c r="E17" s="27">
        <f>SUM(E18:E22)</f>
        <v>109554.88</v>
      </c>
      <c r="F17" s="27">
        <f>SUM(F18:F22)</f>
        <v>109554.88</v>
      </c>
      <c r="G17" s="28">
        <f t="shared" si="1"/>
        <v>1</v>
      </c>
      <c r="I17" s="77">
        <f t="shared" si="2"/>
        <v>0</v>
      </c>
    </row>
    <row r="18" spans="1:9" x14ac:dyDescent="0.2">
      <c r="A18" s="1">
        <f t="shared" si="0"/>
        <v>1</v>
      </c>
      <c r="C18" s="33" t="s">
        <v>12</v>
      </c>
      <c r="D18" s="34" t="s">
        <v>18</v>
      </c>
      <c r="E18" s="15">
        <v>41202.6</v>
      </c>
      <c r="F18" s="15">
        <v>41202.6</v>
      </c>
      <c r="G18" s="16">
        <f t="shared" si="1"/>
        <v>1</v>
      </c>
      <c r="I18" s="77">
        <f t="shared" si="2"/>
        <v>0</v>
      </c>
    </row>
    <row r="19" spans="1:9" x14ac:dyDescent="0.2">
      <c r="A19" s="1">
        <f t="shared" si="0"/>
        <v>1</v>
      </c>
      <c r="C19" s="33" t="s">
        <v>13</v>
      </c>
      <c r="D19" s="34" t="s">
        <v>19</v>
      </c>
      <c r="E19" s="15">
        <v>60039.01</v>
      </c>
      <c r="F19" s="15">
        <v>60039.01</v>
      </c>
      <c r="G19" s="16">
        <f t="shared" si="1"/>
        <v>1</v>
      </c>
      <c r="I19" s="77">
        <f t="shared" si="2"/>
        <v>0</v>
      </c>
    </row>
    <row r="20" spans="1:9" x14ac:dyDescent="0.2">
      <c r="A20" s="1">
        <f t="shared" si="0"/>
        <v>1</v>
      </c>
      <c r="C20" s="33" t="s">
        <v>14</v>
      </c>
      <c r="D20" s="34" t="s">
        <v>20</v>
      </c>
      <c r="E20" s="15">
        <v>599.29999999999995</v>
      </c>
      <c r="F20" s="15">
        <v>599.29999999999995</v>
      </c>
      <c r="G20" s="16">
        <f t="shared" si="1"/>
        <v>1</v>
      </c>
      <c r="I20" s="77">
        <f t="shared" si="2"/>
        <v>0</v>
      </c>
    </row>
    <row r="21" spans="1:9" x14ac:dyDescent="0.2">
      <c r="A21" s="1">
        <f t="shared" si="0"/>
        <v>1</v>
      </c>
      <c r="C21" s="33" t="s">
        <v>15</v>
      </c>
      <c r="D21" s="34" t="s">
        <v>21</v>
      </c>
      <c r="E21" s="15">
        <v>840</v>
      </c>
      <c r="F21" s="15">
        <v>840</v>
      </c>
      <c r="G21" s="16">
        <f t="shared" si="1"/>
        <v>1</v>
      </c>
      <c r="I21" s="77">
        <f t="shared" si="2"/>
        <v>0</v>
      </c>
    </row>
    <row r="22" spans="1:9" x14ac:dyDescent="0.2">
      <c r="A22" s="1">
        <f t="shared" si="0"/>
        <v>1</v>
      </c>
      <c r="C22" s="33" t="s">
        <v>22</v>
      </c>
      <c r="D22" s="34" t="s">
        <v>23</v>
      </c>
      <c r="E22" s="15">
        <f>SUM(E23:E26)</f>
        <v>6873.97</v>
      </c>
      <c r="F22" s="15">
        <f>SUM(F23:F26)</f>
        <v>6873.97</v>
      </c>
      <c r="G22" s="16">
        <f t="shared" si="1"/>
        <v>1</v>
      </c>
      <c r="I22" s="77">
        <f t="shared" si="2"/>
        <v>0</v>
      </c>
    </row>
    <row r="23" spans="1:9" x14ac:dyDescent="0.2">
      <c r="A23" s="1">
        <f t="shared" si="0"/>
        <v>1</v>
      </c>
      <c r="C23" s="33" t="s">
        <v>147</v>
      </c>
      <c r="D23" s="34" t="s">
        <v>149</v>
      </c>
      <c r="E23" s="15">
        <v>6873.97</v>
      </c>
      <c r="F23" s="15">
        <v>6873.97</v>
      </c>
      <c r="G23" s="16">
        <f t="shared" si="1"/>
        <v>1</v>
      </c>
      <c r="I23" s="77">
        <f t="shared" si="2"/>
        <v>0</v>
      </c>
    </row>
    <row r="24" spans="1:9" x14ac:dyDescent="0.2">
      <c r="A24" s="1">
        <f t="shared" si="0"/>
        <v>0</v>
      </c>
      <c r="C24" s="33"/>
      <c r="D24" s="34"/>
      <c r="E24" s="15"/>
      <c r="F24" s="15"/>
      <c r="G24" s="16" t="str">
        <f t="shared" si="1"/>
        <v>-</v>
      </c>
      <c r="I24" s="77">
        <f t="shared" si="2"/>
        <v>0</v>
      </c>
    </row>
    <row r="25" spans="1:9" x14ac:dyDescent="0.2">
      <c r="A25" s="1">
        <f t="shared" si="0"/>
        <v>0</v>
      </c>
      <c r="C25" s="33"/>
      <c r="D25" s="34"/>
      <c r="E25" s="15"/>
      <c r="F25" s="15"/>
      <c r="G25" s="16" t="str">
        <f t="shared" si="1"/>
        <v>-</v>
      </c>
      <c r="I25" s="77">
        <f t="shared" si="2"/>
        <v>0</v>
      </c>
    </row>
    <row r="26" spans="1:9" x14ac:dyDescent="0.2">
      <c r="A26" s="1">
        <f t="shared" si="0"/>
        <v>0</v>
      </c>
      <c r="C26" s="33"/>
      <c r="D26" s="34"/>
      <c r="E26" s="15"/>
      <c r="F26" s="15"/>
      <c r="G26" s="16" t="str">
        <f t="shared" si="1"/>
        <v>-</v>
      </c>
      <c r="I26" s="77">
        <f t="shared" si="2"/>
        <v>0</v>
      </c>
    </row>
    <row r="27" spans="1:9" x14ac:dyDescent="0.2">
      <c r="A27" s="1">
        <f t="shared" si="0"/>
        <v>1</v>
      </c>
      <c r="C27" s="25" t="s">
        <v>24</v>
      </c>
      <c r="D27" s="26" t="s">
        <v>25</v>
      </c>
      <c r="E27" s="27">
        <f>SUM(E28:E31)</f>
        <v>175925.40000000002</v>
      </c>
      <c r="F27" s="27">
        <f>SUM(F28:F31)</f>
        <v>175925.40000000002</v>
      </c>
      <c r="G27" s="28">
        <f t="shared" si="1"/>
        <v>1</v>
      </c>
      <c r="I27" s="77">
        <f t="shared" si="2"/>
        <v>0</v>
      </c>
    </row>
    <row r="28" spans="1:9" x14ac:dyDescent="0.2">
      <c r="A28" s="1">
        <f t="shared" si="0"/>
        <v>1</v>
      </c>
      <c r="C28" s="35" t="s">
        <v>12</v>
      </c>
      <c r="D28" s="36" t="s">
        <v>26</v>
      </c>
      <c r="E28" s="37"/>
      <c r="F28" s="37"/>
      <c r="G28" s="38" t="str">
        <f t="shared" si="1"/>
        <v>-</v>
      </c>
      <c r="I28" s="77">
        <f t="shared" si="2"/>
        <v>0</v>
      </c>
    </row>
    <row r="29" spans="1:9" x14ac:dyDescent="0.2">
      <c r="A29" s="1">
        <f t="shared" si="0"/>
        <v>1</v>
      </c>
      <c r="C29" s="35" t="s">
        <v>13</v>
      </c>
      <c r="D29" s="36" t="s">
        <v>27</v>
      </c>
      <c r="E29" s="37"/>
      <c r="F29" s="37"/>
      <c r="G29" s="38" t="str">
        <f t="shared" si="1"/>
        <v>-</v>
      </c>
      <c r="I29" s="77">
        <f t="shared" si="2"/>
        <v>0</v>
      </c>
    </row>
    <row r="30" spans="1:9" x14ac:dyDescent="0.2">
      <c r="A30" s="1">
        <f t="shared" si="0"/>
        <v>1</v>
      </c>
      <c r="C30" s="35" t="s">
        <v>14</v>
      </c>
      <c r="D30" s="36" t="s">
        <v>28</v>
      </c>
      <c r="E30" s="37"/>
      <c r="F30" s="37"/>
      <c r="G30" s="38" t="str">
        <f t="shared" si="1"/>
        <v>-</v>
      </c>
      <c r="I30" s="77">
        <f t="shared" si="2"/>
        <v>0</v>
      </c>
    </row>
    <row r="31" spans="1:9" x14ac:dyDescent="0.2">
      <c r="A31" s="1">
        <f t="shared" si="0"/>
        <v>1</v>
      </c>
      <c r="C31" s="35" t="s">
        <v>15</v>
      </c>
      <c r="D31" s="36" t="s">
        <v>23</v>
      </c>
      <c r="E31" s="37">
        <f>SUM(E32:E36)</f>
        <v>175925.40000000002</v>
      </c>
      <c r="F31" s="37">
        <f>SUM(F32:F36)</f>
        <v>175925.40000000002</v>
      </c>
      <c r="G31" s="38">
        <f t="shared" si="1"/>
        <v>1</v>
      </c>
      <c r="I31" s="77">
        <f t="shared" si="2"/>
        <v>0</v>
      </c>
    </row>
    <row r="32" spans="1:9" x14ac:dyDescent="0.2">
      <c r="A32" s="1">
        <f t="shared" si="0"/>
        <v>1</v>
      </c>
      <c r="C32" s="35" t="s">
        <v>147</v>
      </c>
      <c r="D32" s="36" t="s">
        <v>150</v>
      </c>
      <c r="E32" s="37">
        <v>46025.83</v>
      </c>
      <c r="F32" s="37">
        <v>46025.83</v>
      </c>
      <c r="G32" s="38">
        <f t="shared" si="1"/>
        <v>1</v>
      </c>
      <c r="I32" s="77">
        <f t="shared" si="2"/>
        <v>0</v>
      </c>
    </row>
    <row r="33" spans="1:9" x14ac:dyDescent="0.2">
      <c r="A33" s="1">
        <f t="shared" si="0"/>
        <v>1</v>
      </c>
      <c r="C33" s="35" t="s">
        <v>147</v>
      </c>
      <c r="D33" s="36" t="s">
        <v>151</v>
      </c>
      <c r="E33" s="37">
        <v>6400</v>
      </c>
      <c r="F33" s="37">
        <v>6400</v>
      </c>
      <c r="G33" s="38">
        <f t="shared" si="1"/>
        <v>1</v>
      </c>
      <c r="I33" s="77">
        <f t="shared" si="2"/>
        <v>0</v>
      </c>
    </row>
    <row r="34" spans="1:9" ht="22.5" x14ac:dyDescent="0.2">
      <c r="A34" s="1">
        <f t="shared" si="0"/>
        <v>1</v>
      </c>
      <c r="C34" s="35" t="s">
        <v>147</v>
      </c>
      <c r="D34" s="36" t="s">
        <v>152</v>
      </c>
      <c r="E34" s="37">
        <v>65000</v>
      </c>
      <c r="F34" s="37">
        <v>65000</v>
      </c>
      <c r="G34" s="38">
        <f t="shared" si="1"/>
        <v>1</v>
      </c>
      <c r="I34" s="77">
        <f t="shared" si="2"/>
        <v>0</v>
      </c>
    </row>
    <row r="35" spans="1:9" ht="22.5" x14ac:dyDescent="0.2">
      <c r="A35" s="1">
        <f t="shared" si="0"/>
        <v>1</v>
      </c>
      <c r="C35" s="35" t="s">
        <v>147</v>
      </c>
      <c r="D35" s="36" t="s">
        <v>153</v>
      </c>
      <c r="E35" s="37">
        <v>56395.5</v>
      </c>
      <c r="F35" s="37">
        <v>56395.5</v>
      </c>
      <c r="G35" s="38">
        <f t="shared" si="1"/>
        <v>1</v>
      </c>
      <c r="I35" s="77">
        <f t="shared" si="2"/>
        <v>0</v>
      </c>
    </row>
    <row r="36" spans="1:9" x14ac:dyDescent="0.2">
      <c r="A36" s="1">
        <f t="shared" si="0"/>
        <v>1</v>
      </c>
      <c r="C36" s="35" t="s">
        <v>147</v>
      </c>
      <c r="D36" s="36" t="s">
        <v>148</v>
      </c>
      <c r="E36" s="37">
        <v>2104.0700000000002</v>
      </c>
      <c r="F36" s="37">
        <v>2104.0700000000002</v>
      </c>
      <c r="G36" s="38">
        <f t="shared" si="1"/>
        <v>1</v>
      </c>
      <c r="I36" s="77">
        <f t="shared" si="2"/>
        <v>0</v>
      </c>
    </row>
    <row r="37" spans="1:9" x14ac:dyDescent="0.2">
      <c r="A37" s="1">
        <f t="shared" si="0"/>
        <v>1</v>
      </c>
      <c r="C37" s="17" t="s">
        <v>29</v>
      </c>
      <c r="D37" s="18" t="s">
        <v>30</v>
      </c>
      <c r="E37" s="19">
        <f>E38+E108</f>
        <v>2067353.023</v>
      </c>
      <c r="F37" s="19">
        <f>F38+F108</f>
        <v>2067353.023</v>
      </c>
      <c r="G37" s="20">
        <f t="shared" si="1"/>
        <v>1</v>
      </c>
      <c r="I37" s="77">
        <f t="shared" si="2"/>
        <v>0</v>
      </c>
    </row>
    <row r="38" spans="1:9" ht="22.5" x14ac:dyDescent="0.2">
      <c r="A38" s="1">
        <f t="shared" si="0"/>
        <v>1</v>
      </c>
      <c r="C38" s="21" t="s">
        <v>8</v>
      </c>
      <c r="D38" s="22" t="s">
        <v>31</v>
      </c>
      <c r="E38" s="23">
        <f>E39+E53+E72+E107</f>
        <v>1730000</v>
      </c>
      <c r="F38" s="23">
        <f>F39+F53+F72+F107</f>
        <v>1730000</v>
      </c>
      <c r="G38" s="24">
        <f t="shared" si="1"/>
        <v>1</v>
      </c>
      <c r="I38" s="77">
        <f t="shared" si="2"/>
        <v>0</v>
      </c>
    </row>
    <row r="39" spans="1:9" ht="22.5" x14ac:dyDescent="0.2">
      <c r="A39" s="1">
        <f t="shared" si="0"/>
        <v>1</v>
      </c>
      <c r="C39" s="39" t="s">
        <v>32</v>
      </c>
      <c r="D39" s="40" t="s">
        <v>33</v>
      </c>
      <c r="E39" s="41">
        <f>E40+SUM(E47:E52)</f>
        <v>1050077.46</v>
      </c>
      <c r="F39" s="41">
        <f>F40+SUM(F47:F52)</f>
        <v>1050077.46</v>
      </c>
      <c r="G39" s="42">
        <f t="shared" si="1"/>
        <v>1</v>
      </c>
      <c r="I39" s="77">
        <f t="shared" si="2"/>
        <v>0</v>
      </c>
    </row>
    <row r="40" spans="1:9" x14ac:dyDescent="0.2">
      <c r="A40" s="1">
        <f t="shared" si="0"/>
        <v>1</v>
      </c>
      <c r="C40" s="11" t="s">
        <v>12</v>
      </c>
      <c r="D40" s="14" t="s">
        <v>34</v>
      </c>
      <c r="E40" s="43">
        <f>SUM(E41:E46)</f>
        <v>859631.24</v>
      </c>
      <c r="F40" s="43">
        <f>SUM(F41:F46)</f>
        <v>859631.24</v>
      </c>
      <c r="G40" s="44">
        <f t="shared" si="1"/>
        <v>1</v>
      </c>
      <c r="I40" s="77">
        <f t="shared" si="2"/>
        <v>0</v>
      </c>
    </row>
    <row r="41" spans="1:9" x14ac:dyDescent="0.2">
      <c r="A41" s="1">
        <f t="shared" si="0"/>
        <v>1</v>
      </c>
      <c r="C41" s="45" t="s">
        <v>35</v>
      </c>
      <c r="D41" s="46" t="s">
        <v>137</v>
      </c>
      <c r="E41" s="37">
        <v>811067.24</v>
      </c>
      <c r="F41" s="37">
        <v>811067.24</v>
      </c>
      <c r="G41" s="38">
        <f t="shared" si="1"/>
        <v>1</v>
      </c>
      <c r="I41" s="77">
        <f t="shared" si="2"/>
        <v>0</v>
      </c>
    </row>
    <row r="42" spans="1:9" x14ac:dyDescent="0.2">
      <c r="A42" s="1">
        <f t="shared" si="0"/>
        <v>1</v>
      </c>
      <c r="C42" s="45" t="s">
        <v>36</v>
      </c>
      <c r="D42" s="46" t="s">
        <v>37</v>
      </c>
      <c r="E42" s="37">
        <v>27000</v>
      </c>
      <c r="F42" s="37">
        <v>27000</v>
      </c>
      <c r="G42" s="38">
        <f t="shared" si="1"/>
        <v>1</v>
      </c>
      <c r="I42" s="77">
        <f t="shared" si="2"/>
        <v>0</v>
      </c>
    </row>
    <row r="43" spans="1:9" x14ac:dyDescent="0.2">
      <c r="A43" s="1">
        <f t="shared" si="0"/>
        <v>1</v>
      </c>
      <c r="C43" s="45" t="s">
        <v>38</v>
      </c>
      <c r="D43" s="46" t="s">
        <v>39</v>
      </c>
      <c r="E43" s="37">
        <v>9180</v>
      </c>
      <c r="F43" s="37">
        <v>9180</v>
      </c>
      <c r="G43" s="38">
        <f t="shared" si="1"/>
        <v>1</v>
      </c>
      <c r="I43" s="77">
        <f t="shared" si="2"/>
        <v>0</v>
      </c>
    </row>
    <row r="44" spans="1:9" x14ac:dyDescent="0.2">
      <c r="A44" s="1">
        <f t="shared" si="0"/>
        <v>1</v>
      </c>
      <c r="C44" s="45" t="s">
        <v>40</v>
      </c>
      <c r="D44" s="46" t="s">
        <v>41</v>
      </c>
      <c r="E44" s="37">
        <v>12384</v>
      </c>
      <c r="F44" s="37">
        <v>12384</v>
      </c>
      <c r="G44" s="38">
        <f t="shared" si="1"/>
        <v>1</v>
      </c>
      <c r="I44" s="77">
        <f t="shared" si="2"/>
        <v>0</v>
      </c>
    </row>
    <row r="45" spans="1:9" x14ac:dyDescent="0.2">
      <c r="A45" s="1">
        <f t="shared" si="0"/>
        <v>1</v>
      </c>
      <c r="C45" s="45" t="s">
        <v>42</v>
      </c>
      <c r="D45" s="46" t="s">
        <v>43</v>
      </c>
      <c r="E45" s="37"/>
      <c r="F45" s="37"/>
      <c r="G45" s="38" t="str">
        <f t="shared" si="1"/>
        <v>-</v>
      </c>
      <c r="I45" s="77">
        <f t="shared" si="2"/>
        <v>0</v>
      </c>
    </row>
    <row r="46" spans="1:9" ht="22.5" x14ac:dyDescent="0.2">
      <c r="A46" s="1">
        <f t="shared" si="0"/>
        <v>1</v>
      </c>
      <c r="C46" s="45" t="s">
        <v>44</v>
      </c>
      <c r="D46" s="46" t="s">
        <v>45</v>
      </c>
      <c r="E46" s="37"/>
      <c r="F46" s="37"/>
      <c r="G46" s="38" t="str">
        <f t="shared" si="1"/>
        <v>-</v>
      </c>
      <c r="I46" s="77">
        <f t="shared" si="2"/>
        <v>0</v>
      </c>
    </row>
    <row r="47" spans="1:9" x14ac:dyDescent="0.2">
      <c r="A47" s="1">
        <f t="shared" si="0"/>
        <v>1</v>
      </c>
      <c r="C47" s="35" t="s">
        <v>13</v>
      </c>
      <c r="D47" s="36" t="s">
        <v>46</v>
      </c>
      <c r="E47" s="37">
        <v>140857.76</v>
      </c>
      <c r="F47" s="37">
        <v>140857.76</v>
      </c>
      <c r="G47" s="38">
        <f t="shared" si="1"/>
        <v>1</v>
      </c>
      <c r="I47" s="77">
        <f t="shared" si="2"/>
        <v>0</v>
      </c>
    </row>
    <row r="48" spans="1:9" x14ac:dyDescent="0.2">
      <c r="A48" s="1">
        <f t="shared" si="0"/>
        <v>1</v>
      </c>
      <c r="C48" s="35" t="s">
        <v>14</v>
      </c>
      <c r="D48" s="36" t="s">
        <v>47</v>
      </c>
      <c r="E48" s="37">
        <v>13137.25</v>
      </c>
      <c r="F48" s="37">
        <v>13137.25</v>
      </c>
      <c r="G48" s="38">
        <f t="shared" si="1"/>
        <v>1</v>
      </c>
      <c r="I48" s="77">
        <f t="shared" si="2"/>
        <v>0</v>
      </c>
    </row>
    <row r="49" spans="1:12" x14ac:dyDescent="0.2">
      <c r="A49" s="1"/>
      <c r="C49" s="35" t="s">
        <v>15</v>
      </c>
      <c r="D49" s="36" t="s">
        <v>154</v>
      </c>
      <c r="E49" s="37">
        <v>3207.43</v>
      </c>
      <c r="F49" s="37">
        <v>3207.43</v>
      </c>
      <c r="G49" s="38">
        <f t="shared" si="1"/>
        <v>1</v>
      </c>
      <c r="I49" s="77">
        <f t="shared" si="2"/>
        <v>0</v>
      </c>
    </row>
    <row r="50" spans="1:12" x14ac:dyDescent="0.2">
      <c r="A50" s="1">
        <f t="shared" si="0"/>
        <v>1</v>
      </c>
      <c r="C50" s="35" t="s">
        <v>22</v>
      </c>
      <c r="D50" s="34" t="s">
        <v>48</v>
      </c>
      <c r="E50" s="37"/>
      <c r="F50" s="37"/>
      <c r="G50" s="38" t="str">
        <f t="shared" si="1"/>
        <v>-</v>
      </c>
      <c r="I50" s="77">
        <f t="shared" si="2"/>
        <v>0</v>
      </c>
    </row>
    <row r="51" spans="1:12" x14ac:dyDescent="0.2">
      <c r="A51" s="1">
        <f t="shared" si="0"/>
        <v>1</v>
      </c>
      <c r="C51" s="35" t="s">
        <v>49</v>
      </c>
      <c r="D51" s="34" t="s">
        <v>138</v>
      </c>
      <c r="E51" s="37">
        <v>2625.98</v>
      </c>
      <c r="F51" s="37">
        <v>2625.98</v>
      </c>
      <c r="G51" s="38">
        <f t="shared" si="1"/>
        <v>1</v>
      </c>
      <c r="I51" s="77">
        <f t="shared" si="2"/>
        <v>0</v>
      </c>
    </row>
    <row r="52" spans="1:12" ht="14.25" customHeight="1" x14ac:dyDescent="0.2">
      <c r="A52" s="1">
        <f t="shared" si="0"/>
        <v>1</v>
      </c>
      <c r="C52" s="35" t="s">
        <v>57</v>
      </c>
      <c r="D52" s="36" t="s">
        <v>135</v>
      </c>
      <c r="E52" s="37">
        <v>30617.8</v>
      </c>
      <c r="F52" s="37">
        <v>30617.8</v>
      </c>
      <c r="G52" s="38">
        <f t="shared" si="1"/>
        <v>1</v>
      </c>
      <c r="I52" s="77">
        <f t="shared" si="2"/>
        <v>0</v>
      </c>
    </row>
    <row r="53" spans="1:12" x14ac:dyDescent="0.2">
      <c r="A53" s="1">
        <f t="shared" si="0"/>
        <v>1</v>
      </c>
      <c r="C53" s="39" t="s">
        <v>50</v>
      </c>
      <c r="D53" s="40" t="s">
        <v>51</v>
      </c>
      <c r="E53" s="41">
        <f>SUM(E54:E67)</f>
        <v>290736.56</v>
      </c>
      <c r="F53" s="41">
        <f>SUM(F54:F67)</f>
        <v>290736.56</v>
      </c>
      <c r="G53" s="42">
        <f t="shared" si="1"/>
        <v>1</v>
      </c>
      <c r="I53" s="77">
        <f t="shared" si="2"/>
        <v>0</v>
      </c>
    </row>
    <row r="54" spans="1:12" x14ac:dyDescent="0.2">
      <c r="A54" s="1">
        <f t="shared" si="0"/>
        <v>1</v>
      </c>
      <c r="C54" s="35" t="s">
        <v>12</v>
      </c>
      <c r="D54" s="36" t="s">
        <v>52</v>
      </c>
      <c r="E54" s="37">
        <v>7246.44</v>
      </c>
      <c r="F54" s="37">
        <v>7246.44</v>
      </c>
      <c r="G54" s="38">
        <f t="shared" si="1"/>
        <v>1</v>
      </c>
      <c r="I54" s="77">
        <f t="shared" si="2"/>
        <v>0</v>
      </c>
    </row>
    <row r="55" spans="1:12" x14ac:dyDescent="0.2">
      <c r="A55" s="1">
        <f t="shared" si="0"/>
        <v>1</v>
      </c>
      <c r="C55" s="35" t="s">
        <v>13</v>
      </c>
      <c r="D55" s="36" t="s">
        <v>53</v>
      </c>
      <c r="E55" s="37">
        <v>18144.669999999998</v>
      </c>
      <c r="F55" s="37">
        <v>18144.669999999998</v>
      </c>
      <c r="G55" s="38">
        <f t="shared" si="1"/>
        <v>1</v>
      </c>
      <c r="I55" s="77">
        <f t="shared" si="2"/>
        <v>0</v>
      </c>
    </row>
    <row r="56" spans="1:12" x14ac:dyDescent="0.2">
      <c r="A56" s="1">
        <f t="shared" si="0"/>
        <v>1</v>
      </c>
      <c r="C56" s="35" t="s">
        <v>14</v>
      </c>
      <c r="D56" s="36" t="s">
        <v>54</v>
      </c>
      <c r="E56" s="37">
        <v>92496.13</v>
      </c>
      <c r="F56" s="37">
        <v>92496.13</v>
      </c>
      <c r="G56" s="38">
        <f t="shared" si="1"/>
        <v>1</v>
      </c>
      <c r="I56" s="77">
        <f t="shared" si="2"/>
        <v>0</v>
      </c>
    </row>
    <row r="57" spans="1:12" x14ac:dyDescent="0.2">
      <c r="A57" s="1">
        <f t="shared" si="0"/>
        <v>1</v>
      </c>
      <c r="C57" s="35" t="s">
        <v>15</v>
      </c>
      <c r="D57" s="36" t="s">
        <v>55</v>
      </c>
      <c r="E57" s="37">
        <v>0</v>
      </c>
      <c r="F57" s="37">
        <v>0</v>
      </c>
      <c r="G57" s="38" t="str">
        <f t="shared" si="1"/>
        <v>-</v>
      </c>
      <c r="I57" s="77">
        <f t="shared" si="2"/>
        <v>0</v>
      </c>
    </row>
    <row r="58" spans="1:12" x14ac:dyDescent="0.2">
      <c r="A58" s="1">
        <f t="shared" si="0"/>
        <v>1</v>
      </c>
      <c r="C58" s="35" t="s">
        <v>22</v>
      </c>
      <c r="D58" s="36" t="s">
        <v>56</v>
      </c>
      <c r="E58" s="37">
        <v>7392.36</v>
      </c>
      <c r="F58" s="37">
        <v>7392.36</v>
      </c>
      <c r="G58" s="38">
        <f t="shared" si="1"/>
        <v>1</v>
      </c>
      <c r="I58" s="77">
        <f t="shared" si="2"/>
        <v>0</v>
      </c>
      <c r="L58" s="36"/>
    </row>
    <row r="59" spans="1:12" ht="22.5" x14ac:dyDescent="0.2">
      <c r="A59" s="1">
        <f t="shared" si="0"/>
        <v>1</v>
      </c>
      <c r="C59" s="35" t="s">
        <v>49</v>
      </c>
      <c r="D59" s="36" t="s">
        <v>58</v>
      </c>
      <c r="E59" s="37">
        <v>55958.32</v>
      </c>
      <c r="F59" s="37">
        <v>55958.32</v>
      </c>
      <c r="G59" s="38">
        <f t="shared" si="1"/>
        <v>1</v>
      </c>
      <c r="I59" s="77">
        <f t="shared" si="2"/>
        <v>0</v>
      </c>
    </row>
    <row r="60" spans="1:12" x14ac:dyDescent="0.2">
      <c r="A60" s="1">
        <f t="shared" si="0"/>
        <v>1</v>
      </c>
      <c r="C60" s="35" t="s">
        <v>57</v>
      </c>
      <c r="D60" s="36" t="s">
        <v>60</v>
      </c>
      <c r="E60" s="37">
        <v>697.61</v>
      </c>
      <c r="F60" s="37">
        <v>697.61</v>
      </c>
      <c r="G60" s="38">
        <f t="shared" si="1"/>
        <v>1</v>
      </c>
      <c r="I60" s="77">
        <f t="shared" si="2"/>
        <v>0</v>
      </c>
    </row>
    <row r="61" spans="1:12" x14ac:dyDescent="0.2">
      <c r="A61" s="1">
        <f t="shared" si="0"/>
        <v>1</v>
      </c>
      <c r="C61" s="35" t="s">
        <v>59</v>
      </c>
      <c r="D61" s="36" t="s">
        <v>62</v>
      </c>
      <c r="E61" s="37">
        <v>5901.13</v>
      </c>
      <c r="F61" s="37">
        <v>5901.13</v>
      </c>
      <c r="G61" s="38">
        <f t="shared" si="1"/>
        <v>1</v>
      </c>
      <c r="I61" s="77">
        <f t="shared" si="2"/>
        <v>0</v>
      </c>
    </row>
    <row r="62" spans="1:12" ht="33.75" x14ac:dyDescent="0.2">
      <c r="A62" s="1">
        <f t="shared" si="0"/>
        <v>1</v>
      </c>
      <c r="C62" s="35" t="s">
        <v>61</v>
      </c>
      <c r="D62" s="36" t="s">
        <v>64</v>
      </c>
      <c r="E62" s="37">
        <v>23580.87</v>
      </c>
      <c r="F62" s="37">
        <v>23580.87</v>
      </c>
      <c r="G62" s="38">
        <f t="shared" si="1"/>
        <v>1</v>
      </c>
      <c r="I62" s="77">
        <f t="shared" si="2"/>
        <v>0</v>
      </c>
    </row>
    <row r="63" spans="1:12" ht="22.5" x14ac:dyDescent="0.2">
      <c r="A63" s="1">
        <f t="shared" si="0"/>
        <v>1</v>
      </c>
      <c r="C63" s="35" t="s">
        <v>63</v>
      </c>
      <c r="D63" s="36" t="s">
        <v>66</v>
      </c>
      <c r="E63" s="37">
        <v>59080.22</v>
      </c>
      <c r="F63" s="37">
        <v>59080.22</v>
      </c>
      <c r="G63" s="38">
        <f t="shared" si="1"/>
        <v>1</v>
      </c>
      <c r="I63" s="77">
        <f t="shared" si="2"/>
        <v>0</v>
      </c>
    </row>
    <row r="64" spans="1:12" x14ac:dyDescent="0.2">
      <c r="A64" s="1">
        <f t="shared" si="0"/>
        <v>1</v>
      </c>
      <c r="C64" s="35" t="s">
        <v>65</v>
      </c>
      <c r="D64" s="36" t="s">
        <v>68</v>
      </c>
      <c r="E64" s="37">
        <v>2626.59</v>
      </c>
      <c r="F64" s="37">
        <v>2626.59</v>
      </c>
      <c r="G64" s="38">
        <f t="shared" si="1"/>
        <v>1</v>
      </c>
      <c r="I64" s="77">
        <f t="shared" si="2"/>
        <v>0</v>
      </c>
    </row>
    <row r="65" spans="1:9" x14ac:dyDescent="0.2">
      <c r="A65" s="1">
        <f t="shared" si="0"/>
        <v>1</v>
      </c>
      <c r="C65" s="35" t="s">
        <v>67</v>
      </c>
      <c r="D65" s="36" t="s">
        <v>70</v>
      </c>
      <c r="E65" s="37">
        <v>0</v>
      </c>
      <c r="F65" s="37">
        <v>0</v>
      </c>
      <c r="G65" s="38" t="str">
        <f t="shared" si="1"/>
        <v>-</v>
      </c>
      <c r="I65" s="77">
        <f t="shared" si="2"/>
        <v>0</v>
      </c>
    </row>
    <row r="66" spans="1:9" x14ac:dyDescent="0.2">
      <c r="A66" s="1">
        <f t="shared" si="0"/>
        <v>1</v>
      </c>
      <c r="C66" s="35" t="s">
        <v>69</v>
      </c>
      <c r="D66" s="36" t="s">
        <v>72</v>
      </c>
      <c r="E66" s="37">
        <v>17380</v>
      </c>
      <c r="F66" s="37">
        <v>17380</v>
      </c>
      <c r="G66" s="38">
        <f t="shared" si="1"/>
        <v>1</v>
      </c>
      <c r="I66" s="77">
        <f t="shared" si="2"/>
        <v>0</v>
      </c>
    </row>
    <row r="67" spans="1:9" x14ac:dyDescent="0.2">
      <c r="A67" s="1">
        <f t="shared" si="0"/>
        <v>1</v>
      </c>
      <c r="C67" s="47" t="s">
        <v>71</v>
      </c>
      <c r="D67" s="36" t="s">
        <v>23</v>
      </c>
      <c r="E67" s="37">
        <f>SUM(E68:E71)</f>
        <v>232.22</v>
      </c>
      <c r="F67" s="37">
        <f t="shared" ref="F67" si="3">SUM(F68:F71)</f>
        <v>232.22</v>
      </c>
      <c r="G67" s="38">
        <f t="shared" si="1"/>
        <v>1</v>
      </c>
      <c r="I67" s="77">
        <f t="shared" si="2"/>
        <v>0</v>
      </c>
    </row>
    <row r="68" spans="1:9" x14ac:dyDescent="0.2">
      <c r="A68" s="1">
        <f t="shared" si="0"/>
        <v>1</v>
      </c>
      <c r="C68" s="35" t="s">
        <v>147</v>
      </c>
      <c r="D68" s="36" t="s">
        <v>148</v>
      </c>
      <c r="E68" s="37">
        <v>232.22</v>
      </c>
      <c r="F68" s="37">
        <v>232.22</v>
      </c>
      <c r="G68" s="38">
        <f t="shared" si="1"/>
        <v>1</v>
      </c>
      <c r="I68" s="77">
        <f t="shared" si="2"/>
        <v>0</v>
      </c>
    </row>
    <row r="69" spans="1:9" x14ac:dyDescent="0.2">
      <c r="A69" s="1">
        <f t="shared" ref="A69:A134" si="4">IF(D69&gt;0,1,0)</f>
        <v>0</v>
      </c>
      <c r="C69" s="35"/>
      <c r="D69" s="36"/>
      <c r="E69" s="37"/>
      <c r="F69" s="37"/>
      <c r="G69" s="38" t="str">
        <f t="shared" si="1"/>
        <v>-</v>
      </c>
      <c r="I69" s="77">
        <f t="shared" si="2"/>
        <v>0</v>
      </c>
    </row>
    <row r="70" spans="1:9" x14ac:dyDescent="0.2">
      <c r="A70" s="1">
        <f t="shared" si="4"/>
        <v>0</v>
      </c>
      <c r="C70" s="35"/>
      <c r="D70" s="36"/>
      <c r="E70" s="37"/>
      <c r="F70" s="37"/>
      <c r="G70" s="38" t="str">
        <f t="shared" si="1"/>
        <v>-</v>
      </c>
      <c r="I70" s="77">
        <f t="shared" si="2"/>
        <v>0</v>
      </c>
    </row>
    <row r="71" spans="1:9" x14ac:dyDescent="0.2">
      <c r="A71" s="1">
        <f t="shared" si="4"/>
        <v>0</v>
      </c>
      <c r="C71" s="35"/>
      <c r="D71" s="36"/>
      <c r="E71" s="37"/>
      <c r="F71" s="37"/>
      <c r="G71" s="38" t="str">
        <f t="shared" si="1"/>
        <v>-</v>
      </c>
      <c r="I71" s="77">
        <f t="shared" si="2"/>
        <v>0</v>
      </c>
    </row>
    <row r="72" spans="1:9" x14ac:dyDescent="0.2">
      <c r="A72" s="1">
        <f t="shared" si="4"/>
        <v>1</v>
      </c>
      <c r="C72" s="39" t="s">
        <v>74</v>
      </c>
      <c r="D72" s="40" t="s">
        <v>75</v>
      </c>
      <c r="E72" s="41">
        <f>E73+E87</f>
        <v>389185.98</v>
      </c>
      <c r="F72" s="41">
        <f>F73+F87</f>
        <v>389185.98</v>
      </c>
      <c r="G72" s="42">
        <f t="shared" si="1"/>
        <v>1</v>
      </c>
      <c r="I72" s="77">
        <f t="shared" si="2"/>
        <v>0</v>
      </c>
    </row>
    <row r="73" spans="1:9" x14ac:dyDescent="0.2">
      <c r="A73" s="1">
        <f t="shared" si="4"/>
        <v>1</v>
      </c>
      <c r="C73" s="11" t="s">
        <v>76</v>
      </c>
      <c r="D73" s="14" t="s">
        <v>77</v>
      </c>
      <c r="E73" s="43">
        <f>SUM(E74:E82)</f>
        <v>260025</v>
      </c>
      <c r="F73" s="43">
        <f>SUM(F74:F82)</f>
        <v>260025</v>
      </c>
      <c r="G73" s="44">
        <f t="shared" si="1"/>
        <v>1</v>
      </c>
      <c r="I73" s="77">
        <f t="shared" si="2"/>
        <v>0</v>
      </c>
    </row>
    <row r="74" spans="1:9" x14ac:dyDescent="0.2">
      <c r="A74" s="1">
        <f t="shared" si="4"/>
        <v>1</v>
      </c>
      <c r="C74" s="35" t="s">
        <v>12</v>
      </c>
      <c r="D74" s="36" t="s">
        <v>78</v>
      </c>
      <c r="E74" s="37">
        <v>92509</v>
      </c>
      <c r="F74" s="37">
        <v>92509</v>
      </c>
      <c r="G74" s="38">
        <f t="shared" ref="G74:G139" si="5">IF(E74&gt;0,F74/E74,"-")</f>
        <v>1</v>
      </c>
      <c r="I74" s="77">
        <f t="shared" ref="I74:I139" si="6">E74-F74</f>
        <v>0</v>
      </c>
    </row>
    <row r="75" spans="1:9" x14ac:dyDescent="0.2">
      <c r="A75" s="1">
        <f t="shared" si="4"/>
        <v>1</v>
      </c>
      <c r="C75" s="35" t="s">
        <v>13</v>
      </c>
      <c r="D75" s="36" t="s">
        <v>139</v>
      </c>
      <c r="E75" s="37">
        <v>33225.050000000003</v>
      </c>
      <c r="F75" s="37">
        <v>33225.050000000003</v>
      </c>
      <c r="G75" s="38">
        <f t="shared" si="5"/>
        <v>1</v>
      </c>
      <c r="I75" s="77">
        <f t="shared" si="6"/>
        <v>0</v>
      </c>
    </row>
    <row r="76" spans="1:9" x14ac:dyDescent="0.2">
      <c r="A76" s="1">
        <f t="shared" si="4"/>
        <v>1</v>
      </c>
      <c r="C76" s="35" t="s">
        <v>14</v>
      </c>
      <c r="D76" s="36" t="s">
        <v>79</v>
      </c>
      <c r="E76" s="37">
        <v>908.39</v>
      </c>
      <c r="F76" s="37">
        <v>908.39</v>
      </c>
      <c r="G76" s="38">
        <f t="shared" si="5"/>
        <v>1</v>
      </c>
      <c r="I76" s="77">
        <f t="shared" si="6"/>
        <v>0</v>
      </c>
    </row>
    <row r="77" spans="1:9" ht="33.75" x14ac:dyDescent="0.2">
      <c r="A77" s="1">
        <f t="shared" si="4"/>
        <v>1</v>
      </c>
      <c r="C77" s="35" t="s">
        <v>15</v>
      </c>
      <c r="D77" s="36" t="s">
        <v>80</v>
      </c>
      <c r="E77" s="37">
        <v>76233.31</v>
      </c>
      <c r="F77" s="37">
        <v>76233.31</v>
      </c>
      <c r="G77" s="38">
        <f t="shared" si="5"/>
        <v>1</v>
      </c>
      <c r="I77" s="77">
        <f t="shared" si="6"/>
        <v>0</v>
      </c>
    </row>
    <row r="78" spans="1:9" ht="22.5" x14ac:dyDescent="0.2">
      <c r="A78" s="1">
        <f t="shared" si="4"/>
        <v>1</v>
      </c>
      <c r="C78" s="35" t="s">
        <v>22</v>
      </c>
      <c r="D78" s="36" t="s">
        <v>81</v>
      </c>
      <c r="E78" s="37">
        <v>37980.559999999998</v>
      </c>
      <c r="F78" s="37">
        <v>37980.559999999998</v>
      </c>
      <c r="G78" s="38">
        <f t="shared" si="5"/>
        <v>1</v>
      </c>
      <c r="I78" s="77">
        <f t="shared" si="6"/>
        <v>0</v>
      </c>
    </row>
    <row r="79" spans="1:9" x14ac:dyDescent="0.2">
      <c r="A79" s="1">
        <f t="shared" si="4"/>
        <v>1</v>
      </c>
      <c r="C79" s="35" t="s">
        <v>49</v>
      </c>
      <c r="D79" s="34" t="s">
        <v>141</v>
      </c>
      <c r="E79" s="37">
        <v>625</v>
      </c>
      <c r="F79" s="37">
        <v>625</v>
      </c>
      <c r="G79" s="38">
        <f t="shared" si="5"/>
        <v>1</v>
      </c>
      <c r="I79" s="77">
        <f t="shared" si="6"/>
        <v>0</v>
      </c>
    </row>
    <row r="80" spans="1:9" x14ac:dyDescent="0.2">
      <c r="A80" s="1">
        <f t="shared" si="4"/>
        <v>1</v>
      </c>
      <c r="C80" s="35" t="s">
        <v>57</v>
      </c>
      <c r="D80" s="36" t="s">
        <v>82</v>
      </c>
      <c r="E80" s="37">
        <v>603.09</v>
      </c>
      <c r="F80" s="37">
        <v>603.09</v>
      </c>
      <c r="G80" s="38">
        <f t="shared" si="5"/>
        <v>1</v>
      </c>
      <c r="I80" s="77">
        <f t="shared" si="6"/>
        <v>0</v>
      </c>
    </row>
    <row r="81" spans="1:9" x14ac:dyDescent="0.2">
      <c r="A81" s="1">
        <f t="shared" si="4"/>
        <v>1</v>
      </c>
      <c r="C81" s="35" t="s">
        <v>59</v>
      </c>
      <c r="D81" s="36" t="s">
        <v>83</v>
      </c>
      <c r="E81" s="37">
        <v>0</v>
      </c>
      <c r="F81" s="37">
        <v>0</v>
      </c>
      <c r="G81" s="38" t="str">
        <f t="shared" si="5"/>
        <v>-</v>
      </c>
      <c r="I81" s="77">
        <f t="shared" si="6"/>
        <v>0</v>
      </c>
    </row>
    <row r="82" spans="1:9" ht="12.75" customHeight="1" x14ac:dyDescent="0.2">
      <c r="A82" s="1">
        <f t="shared" si="4"/>
        <v>1</v>
      </c>
      <c r="C82" s="35" t="s">
        <v>61</v>
      </c>
      <c r="D82" s="36" t="s">
        <v>23</v>
      </c>
      <c r="E82" s="37">
        <f>SUM(E83:E86)</f>
        <v>17940.599999999999</v>
      </c>
      <c r="F82" s="37">
        <f>SUM(F83:F86)</f>
        <v>17940.599999999999</v>
      </c>
      <c r="G82" s="38">
        <f t="shared" si="5"/>
        <v>1</v>
      </c>
      <c r="I82" s="77">
        <f t="shared" si="6"/>
        <v>0</v>
      </c>
    </row>
    <row r="83" spans="1:9" ht="12.75" customHeight="1" x14ac:dyDescent="0.2">
      <c r="A83" s="1">
        <f t="shared" si="4"/>
        <v>1</v>
      </c>
      <c r="C83" s="35" t="s">
        <v>147</v>
      </c>
      <c r="D83" s="36" t="s">
        <v>155</v>
      </c>
      <c r="E83" s="37">
        <v>11408.15</v>
      </c>
      <c r="F83" s="37">
        <v>11408.15</v>
      </c>
      <c r="G83" s="38">
        <f t="shared" si="5"/>
        <v>1</v>
      </c>
      <c r="I83" s="77">
        <f t="shared" si="6"/>
        <v>0</v>
      </c>
    </row>
    <row r="84" spans="1:9" ht="12.75" customHeight="1" x14ac:dyDescent="0.2">
      <c r="A84" s="1">
        <f t="shared" si="4"/>
        <v>1</v>
      </c>
      <c r="C84" s="35" t="s">
        <v>147</v>
      </c>
      <c r="D84" s="36" t="s">
        <v>156</v>
      </c>
      <c r="E84" s="37">
        <v>2456.77</v>
      </c>
      <c r="F84" s="37">
        <v>2456.77</v>
      </c>
      <c r="G84" s="38">
        <f t="shared" si="5"/>
        <v>1</v>
      </c>
      <c r="I84" s="77">
        <f t="shared" si="6"/>
        <v>0</v>
      </c>
    </row>
    <row r="85" spans="1:9" ht="12.75" customHeight="1" x14ac:dyDescent="0.2">
      <c r="A85" s="1">
        <f t="shared" si="4"/>
        <v>1</v>
      </c>
      <c r="C85" s="35" t="s">
        <v>147</v>
      </c>
      <c r="D85" s="36" t="s">
        <v>157</v>
      </c>
      <c r="E85" s="37">
        <v>4075.68</v>
      </c>
      <c r="F85" s="37">
        <v>4075.68</v>
      </c>
      <c r="G85" s="38">
        <f t="shared" si="5"/>
        <v>1</v>
      </c>
      <c r="I85" s="77">
        <f t="shared" si="6"/>
        <v>0</v>
      </c>
    </row>
    <row r="86" spans="1:9" ht="12.75" customHeight="1" x14ac:dyDescent="0.2">
      <c r="A86" s="1">
        <f t="shared" si="4"/>
        <v>0</v>
      </c>
      <c r="C86" s="35"/>
      <c r="D86" s="36"/>
      <c r="E86" s="37"/>
      <c r="F86" s="37"/>
      <c r="G86" s="38" t="str">
        <f t="shared" si="5"/>
        <v>-</v>
      </c>
      <c r="I86" s="77">
        <f t="shared" si="6"/>
        <v>0</v>
      </c>
    </row>
    <row r="87" spans="1:9" ht="22.5" x14ac:dyDescent="0.2">
      <c r="A87" s="1">
        <f t="shared" si="4"/>
        <v>1</v>
      </c>
      <c r="C87" s="48" t="s">
        <v>84</v>
      </c>
      <c r="D87" s="49" t="s">
        <v>85</v>
      </c>
      <c r="E87" s="50">
        <f>SUM(E88:E102)</f>
        <v>129160.98000000001</v>
      </c>
      <c r="F87" s="50">
        <f>SUM(F88:F102)</f>
        <v>129160.98000000001</v>
      </c>
      <c r="G87" s="51">
        <f t="shared" si="5"/>
        <v>1</v>
      </c>
      <c r="I87" s="77">
        <f t="shared" si="6"/>
        <v>0</v>
      </c>
    </row>
    <row r="88" spans="1:9" s="6" customFormat="1" x14ac:dyDescent="0.2">
      <c r="A88" s="52">
        <f t="shared" si="4"/>
        <v>1</v>
      </c>
      <c r="C88" s="35" t="s">
        <v>12</v>
      </c>
      <c r="D88" s="36" t="s">
        <v>140</v>
      </c>
      <c r="E88" s="53">
        <v>9100</v>
      </c>
      <c r="F88" s="53">
        <v>9100</v>
      </c>
      <c r="G88" s="54">
        <f t="shared" si="5"/>
        <v>1</v>
      </c>
      <c r="I88" s="77">
        <f t="shared" si="6"/>
        <v>0</v>
      </c>
    </row>
    <row r="89" spans="1:9" ht="12.75" customHeight="1" x14ac:dyDescent="0.2">
      <c r="A89" s="1">
        <f t="shared" si="4"/>
        <v>1</v>
      </c>
      <c r="C89" s="35" t="s">
        <v>13</v>
      </c>
      <c r="D89" s="36" t="s">
        <v>79</v>
      </c>
      <c r="E89" s="37">
        <v>0</v>
      </c>
      <c r="F89" s="37">
        <v>0</v>
      </c>
      <c r="G89" s="38" t="str">
        <f t="shared" si="5"/>
        <v>-</v>
      </c>
      <c r="I89" s="77">
        <f t="shared" si="6"/>
        <v>0</v>
      </c>
    </row>
    <row r="90" spans="1:9" ht="12.75" customHeight="1" x14ac:dyDescent="0.2">
      <c r="A90" s="1">
        <f t="shared" si="4"/>
        <v>1</v>
      </c>
      <c r="C90" s="35" t="s">
        <v>14</v>
      </c>
      <c r="D90" s="36" t="s">
        <v>86</v>
      </c>
      <c r="E90" s="37">
        <v>18249.43</v>
      </c>
      <c r="F90" s="37">
        <v>18249.43</v>
      </c>
      <c r="G90" s="38">
        <f t="shared" si="5"/>
        <v>1</v>
      </c>
      <c r="I90" s="77">
        <f t="shared" si="6"/>
        <v>0</v>
      </c>
    </row>
    <row r="91" spans="1:9" ht="12.75" customHeight="1" x14ac:dyDescent="0.2">
      <c r="A91" s="1">
        <f t="shared" si="4"/>
        <v>1</v>
      </c>
      <c r="C91" s="35" t="s">
        <v>15</v>
      </c>
      <c r="D91" s="36" t="s">
        <v>87</v>
      </c>
      <c r="E91" s="37">
        <v>8603.74</v>
      </c>
      <c r="F91" s="37">
        <v>8603.74</v>
      </c>
      <c r="G91" s="38">
        <f t="shared" si="5"/>
        <v>1</v>
      </c>
      <c r="I91" s="77">
        <f t="shared" si="6"/>
        <v>0</v>
      </c>
    </row>
    <row r="92" spans="1:9" ht="12.75" customHeight="1" x14ac:dyDescent="0.2">
      <c r="A92" s="1">
        <f t="shared" si="4"/>
        <v>1</v>
      </c>
      <c r="C92" s="35" t="s">
        <v>22</v>
      </c>
      <c r="D92" s="36" t="s">
        <v>88</v>
      </c>
      <c r="E92" s="37">
        <v>17251.349999999999</v>
      </c>
      <c r="F92" s="37">
        <v>17251.349999999999</v>
      </c>
      <c r="G92" s="38">
        <f t="shared" si="5"/>
        <v>1</v>
      </c>
      <c r="I92" s="77">
        <f t="shared" si="6"/>
        <v>0</v>
      </c>
    </row>
    <row r="93" spans="1:9" ht="12.75" customHeight="1" x14ac:dyDescent="0.2">
      <c r="A93" s="1">
        <f t="shared" si="4"/>
        <v>1</v>
      </c>
      <c r="C93" s="35" t="s">
        <v>49</v>
      </c>
      <c r="D93" s="36" t="s">
        <v>89</v>
      </c>
      <c r="E93" s="37">
        <v>0</v>
      </c>
      <c r="F93" s="37">
        <v>0</v>
      </c>
      <c r="G93" s="38" t="str">
        <f t="shared" si="5"/>
        <v>-</v>
      </c>
      <c r="I93" s="77">
        <f t="shared" si="6"/>
        <v>0</v>
      </c>
    </row>
    <row r="94" spans="1:9" ht="12.75" customHeight="1" x14ac:dyDescent="0.2">
      <c r="A94" s="1">
        <f t="shared" si="4"/>
        <v>1</v>
      </c>
      <c r="C94" s="35" t="s">
        <v>57</v>
      </c>
      <c r="D94" s="36" t="s">
        <v>90</v>
      </c>
      <c r="E94" s="37">
        <v>9548.85</v>
      </c>
      <c r="F94" s="37">
        <v>9548.85</v>
      </c>
      <c r="G94" s="38">
        <f t="shared" si="5"/>
        <v>1</v>
      </c>
      <c r="I94" s="77">
        <f t="shared" si="6"/>
        <v>0</v>
      </c>
    </row>
    <row r="95" spans="1:9" ht="12.75" customHeight="1" x14ac:dyDescent="0.2">
      <c r="A95" s="1">
        <f t="shared" si="4"/>
        <v>1</v>
      </c>
      <c r="C95" s="35" t="s">
        <v>59</v>
      </c>
      <c r="D95" s="36" t="s">
        <v>91</v>
      </c>
      <c r="E95" s="37">
        <v>4800</v>
      </c>
      <c r="F95" s="37">
        <v>4800</v>
      </c>
      <c r="G95" s="38">
        <f t="shared" si="5"/>
        <v>1</v>
      </c>
      <c r="I95" s="77">
        <f t="shared" si="6"/>
        <v>0</v>
      </c>
    </row>
    <row r="96" spans="1:9" ht="12.75" customHeight="1" x14ac:dyDescent="0.2">
      <c r="A96" s="1">
        <f t="shared" si="4"/>
        <v>1</v>
      </c>
      <c r="C96" s="35" t="s">
        <v>61</v>
      </c>
      <c r="D96" s="36" t="s">
        <v>92</v>
      </c>
      <c r="E96" s="37">
        <v>744</v>
      </c>
      <c r="F96" s="37">
        <v>744</v>
      </c>
      <c r="G96" s="38">
        <f t="shared" si="5"/>
        <v>1</v>
      </c>
      <c r="I96" s="77">
        <f t="shared" si="6"/>
        <v>0</v>
      </c>
    </row>
    <row r="97" spans="1:9" ht="12.75" customHeight="1" x14ac:dyDescent="0.2">
      <c r="A97" s="1">
        <f t="shared" si="4"/>
        <v>1</v>
      </c>
      <c r="C97" s="35" t="s">
        <v>63</v>
      </c>
      <c r="D97" s="36" t="s">
        <v>93</v>
      </c>
      <c r="E97" s="37">
        <v>14275.29</v>
      </c>
      <c r="F97" s="37">
        <v>14275.29</v>
      </c>
      <c r="G97" s="38">
        <f t="shared" si="5"/>
        <v>1</v>
      </c>
      <c r="I97" s="77">
        <f t="shared" si="6"/>
        <v>0</v>
      </c>
    </row>
    <row r="98" spans="1:9" ht="22.5" x14ac:dyDescent="0.2">
      <c r="A98" s="1">
        <f t="shared" si="4"/>
        <v>1</v>
      </c>
      <c r="C98" s="35" t="s">
        <v>65</v>
      </c>
      <c r="D98" s="36" t="s">
        <v>94</v>
      </c>
      <c r="E98" s="37">
        <v>2739.16</v>
      </c>
      <c r="F98" s="37">
        <v>2739.16</v>
      </c>
      <c r="G98" s="38">
        <f t="shared" si="5"/>
        <v>1</v>
      </c>
      <c r="I98" s="77">
        <f t="shared" si="6"/>
        <v>0</v>
      </c>
    </row>
    <row r="99" spans="1:9" ht="12.75" customHeight="1" x14ac:dyDescent="0.2">
      <c r="A99" s="1">
        <f t="shared" si="4"/>
        <v>1</v>
      </c>
      <c r="C99" s="35" t="s">
        <v>67</v>
      </c>
      <c r="D99" s="36" t="s">
        <v>95</v>
      </c>
      <c r="E99" s="37">
        <v>8600.31</v>
      </c>
      <c r="F99" s="37">
        <v>8600.31</v>
      </c>
      <c r="G99" s="38">
        <f t="shared" si="5"/>
        <v>1</v>
      </c>
      <c r="I99" s="77">
        <f t="shared" si="6"/>
        <v>0</v>
      </c>
    </row>
    <row r="100" spans="1:9" ht="22.5" x14ac:dyDescent="0.2">
      <c r="A100" s="1">
        <f t="shared" si="4"/>
        <v>1</v>
      </c>
      <c r="C100" s="35" t="s">
        <v>69</v>
      </c>
      <c r="D100" s="36" t="s">
        <v>96</v>
      </c>
      <c r="E100" s="37">
        <v>0</v>
      </c>
      <c r="F100" s="37">
        <v>0</v>
      </c>
      <c r="G100" s="38" t="str">
        <f t="shared" si="5"/>
        <v>-</v>
      </c>
      <c r="I100" s="77">
        <f t="shared" si="6"/>
        <v>0</v>
      </c>
    </row>
    <row r="101" spans="1:9" x14ac:dyDescent="0.2">
      <c r="A101" s="1">
        <f t="shared" si="4"/>
        <v>1</v>
      </c>
      <c r="C101" s="35" t="s">
        <v>71</v>
      </c>
      <c r="D101" s="36" t="s">
        <v>97</v>
      </c>
      <c r="E101" s="37">
        <v>0</v>
      </c>
      <c r="F101" s="37">
        <v>0</v>
      </c>
      <c r="G101" s="38" t="str">
        <f t="shared" si="5"/>
        <v>-</v>
      </c>
      <c r="I101" s="77">
        <f t="shared" si="6"/>
        <v>0</v>
      </c>
    </row>
    <row r="102" spans="1:9" ht="12.75" customHeight="1" x14ac:dyDescent="0.2">
      <c r="A102" s="1">
        <f t="shared" si="4"/>
        <v>1</v>
      </c>
      <c r="C102" s="35" t="s">
        <v>73</v>
      </c>
      <c r="D102" s="36" t="s">
        <v>23</v>
      </c>
      <c r="E102" s="37">
        <f>SUM(E103:E106)</f>
        <v>35248.85</v>
      </c>
      <c r="F102" s="37">
        <f>SUM(F103:F106)</f>
        <v>35248.85</v>
      </c>
      <c r="G102" s="38">
        <f t="shared" si="5"/>
        <v>1</v>
      </c>
      <c r="I102" s="77">
        <f t="shared" si="6"/>
        <v>0</v>
      </c>
    </row>
    <row r="103" spans="1:9" ht="12.75" customHeight="1" x14ac:dyDescent="0.2">
      <c r="A103" s="1">
        <f t="shared" si="4"/>
        <v>1</v>
      </c>
      <c r="C103" s="35" t="s">
        <v>147</v>
      </c>
      <c r="D103" s="36" t="s">
        <v>158</v>
      </c>
      <c r="E103" s="37">
        <v>1353</v>
      </c>
      <c r="F103" s="37">
        <v>1353</v>
      </c>
      <c r="G103" s="38">
        <f t="shared" si="5"/>
        <v>1</v>
      </c>
      <c r="I103" s="77">
        <f t="shared" si="6"/>
        <v>0</v>
      </c>
    </row>
    <row r="104" spans="1:9" ht="12.75" customHeight="1" x14ac:dyDescent="0.2">
      <c r="A104" s="1">
        <f t="shared" si="4"/>
        <v>1</v>
      </c>
      <c r="C104" s="35" t="s">
        <v>147</v>
      </c>
      <c r="D104" s="36" t="s">
        <v>159</v>
      </c>
      <c r="E104" s="37">
        <v>9550</v>
      </c>
      <c r="F104" s="37">
        <v>9550</v>
      </c>
      <c r="G104" s="38">
        <f t="shared" si="5"/>
        <v>1</v>
      </c>
      <c r="I104" s="77">
        <f t="shared" si="6"/>
        <v>0</v>
      </c>
    </row>
    <row r="105" spans="1:9" ht="12.75" customHeight="1" x14ac:dyDescent="0.2">
      <c r="A105" s="1"/>
      <c r="C105" s="35" t="s">
        <v>147</v>
      </c>
      <c r="D105" s="36" t="s">
        <v>160</v>
      </c>
      <c r="E105" s="37">
        <v>8496</v>
      </c>
      <c r="F105" s="37">
        <v>8496</v>
      </c>
      <c r="G105" s="38">
        <f t="shared" si="5"/>
        <v>1</v>
      </c>
      <c r="I105" s="77">
        <f t="shared" si="6"/>
        <v>0</v>
      </c>
    </row>
    <row r="106" spans="1:9" ht="12.75" customHeight="1" x14ac:dyDescent="0.2">
      <c r="A106" s="1">
        <f t="shared" si="4"/>
        <v>1</v>
      </c>
      <c r="C106" s="35" t="s">
        <v>147</v>
      </c>
      <c r="D106" s="69" t="s">
        <v>148</v>
      </c>
      <c r="E106" s="37">
        <v>15849.85</v>
      </c>
      <c r="F106" s="37">
        <v>15849.85</v>
      </c>
      <c r="G106" s="38">
        <f t="shared" si="5"/>
        <v>1</v>
      </c>
      <c r="I106" s="77">
        <f t="shared" si="6"/>
        <v>0</v>
      </c>
    </row>
    <row r="107" spans="1:9" x14ac:dyDescent="0.2">
      <c r="A107" s="1">
        <f t="shared" si="4"/>
        <v>1</v>
      </c>
      <c r="C107" s="39" t="s">
        <v>98</v>
      </c>
      <c r="D107" s="40" t="s">
        <v>99</v>
      </c>
      <c r="E107" s="41">
        <v>0</v>
      </c>
      <c r="F107" s="41">
        <v>0</v>
      </c>
      <c r="G107" s="42" t="str">
        <f t="shared" si="5"/>
        <v>-</v>
      </c>
      <c r="I107" s="77">
        <f t="shared" si="6"/>
        <v>0</v>
      </c>
    </row>
    <row r="108" spans="1:9" ht="33.75" x14ac:dyDescent="0.2">
      <c r="A108" s="1">
        <f t="shared" si="4"/>
        <v>1</v>
      </c>
      <c r="C108" s="25" t="s">
        <v>10</v>
      </c>
      <c r="D108" s="26" t="s">
        <v>100</v>
      </c>
      <c r="E108" s="27">
        <f>E109+E110+E119+E138+E172</f>
        <v>337353.02299999999</v>
      </c>
      <c r="F108" s="27">
        <f>F109+F110+F119+F138+F172</f>
        <v>337353.02299999999</v>
      </c>
      <c r="G108" s="28">
        <f t="shared" si="5"/>
        <v>1</v>
      </c>
      <c r="I108" s="77">
        <f t="shared" si="6"/>
        <v>0</v>
      </c>
    </row>
    <row r="109" spans="1:9" x14ac:dyDescent="0.2">
      <c r="A109" s="1">
        <f t="shared" si="4"/>
        <v>1</v>
      </c>
      <c r="C109" s="55" t="s">
        <v>101</v>
      </c>
      <c r="D109" s="56" t="s">
        <v>102</v>
      </c>
      <c r="E109" s="57">
        <v>71736.86</v>
      </c>
      <c r="F109" s="57">
        <v>71736.86</v>
      </c>
      <c r="G109" s="58">
        <f t="shared" si="5"/>
        <v>1</v>
      </c>
      <c r="I109" s="77">
        <f t="shared" si="6"/>
        <v>0</v>
      </c>
    </row>
    <row r="110" spans="1:9" ht="22.5" x14ac:dyDescent="0.2">
      <c r="A110" s="1">
        <f t="shared" si="4"/>
        <v>1</v>
      </c>
      <c r="C110" s="59" t="s">
        <v>103</v>
      </c>
      <c r="D110" s="56" t="s">
        <v>33</v>
      </c>
      <c r="E110" s="57">
        <f>SUM(E111+E114)</f>
        <v>978.48</v>
      </c>
      <c r="F110" s="57">
        <f>SUM(F111+F114)</f>
        <v>978.48</v>
      </c>
      <c r="G110" s="58">
        <f t="shared" si="5"/>
        <v>1</v>
      </c>
      <c r="I110" s="77">
        <f t="shared" si="6"/>
        <v>0</v>
      </c>
    </row>
    <row r="111" spans="1:9" x14ac:dyDescent="0.2">
      <c r="A111" s="1">
        <f t="shared" si="4"/>
        <v>1</v>
      </c>
      <c r="C111" s="35" t="s">
        <v>12</v>
      </c>
      <c r="D111" s="36" t="s">
        <v>161</v>
      </c>
      <c r="E111" s="37">
        <f>E112+E113</f>
        <v>867.54</v>
      </c>
      <c r="F111" s="37">
        <f>F112+F113</f>
        <v>867.54</v>
      </c>
      <c r="G111" s="16">
        <f t="shared" si="5"/>
        <v>1</v>
      </c>
      <c r="I111" s="77">
        <f t="shared" si="6"/>
        <v>0</v>
      </c>
    </row>
    <row r="112" spans="1:9" x14ac:dyDescent="0.2">
      <c r="A112" s="1"/>
      <c r="C112" s="45" t="s">
        <v>35</v>
      </c>
      <c r="D112" s="46" t="s">
        <v>137</v>
      </c>
      <c r="E112" s="37">
        <v>567.54</v>
      </c>
      <c r="F112" s="37">
        <v>567.54</v>
      </c>
      <c r="G112" s="16"/>
      <c r="I112" s="77"/>
    </row>
    <row r="113" spans="1:9" x14ac:dyDescent="0.2">
      <c r="A113" s="1"/>
      <c r="C113" s="45" t="s">
        <v>36</v>
      </c>
      <c r="D113" s="46" t="s">
        <v>37</v>
      </c>
      <c r="E113" s="37">
        <v>300</v>
      </c>
      <c r="F113" s="37">
        <v>300</v>
      </c>
      <c r="G113" s="16"/>
      <c r="I113" s="77"/>
    </row>
    <row r="114" spans="1:9" x14ac:dyDescent="0.2">
      <c r="A114" s="1">
        <f t="shared" si="4"/>
        <v>1</v>
      </c>
      <c r="C114" s="33" t="s">
        <v>13</v>
      </c>
      <c r="D114" s="36" t="s">
        <v>46</v>
      </c>
      <c r="E114" s="37">
        <v>110.94</v>
      </c>
      <c r="F114" s="37">
        <v>110.94</v>
      </c>
      <c r="G114" s="38">
        <f t="shared" si="5"/>
        <v>1</v>
      </c>
      <c r="I114" s="77">
        <f t="shared" si="6"/>
        <v>0</v>
      </c>
    </row>
    <row r="115" spans="1:9" x14ac:dyDescent="0.2">
      <c r="A115" s="1">
        <f t="shared" si="4"/>
        <v>1</v>
      </c>
      <c r="C115" s="33" t="s">
        <v>14</v>
      </c>
      <c r="D115" s="36" t="s">
        <v>47</v>
      </c>
      <c r="E115" s="37"/>
      <c r="F115" s="37"/>
      <c r="G115" s="38" t="str">
        <f t="shared" si="5"/>
        <v>-</v>
      </c>
      <c r="I115" s="77">
        <f t="shared" si="6"/>
        <v>0</v>
      </c>
    </row>
    <row r="116" spans="1:9" x14ac:dyDescent="0.2">
      <c r="A116" s="1">
        <f t="shared" si="4"/>
        <v>1</v>
      </c>
      <c r="C116" s="33" t="s">
        <v>15</v>
      </c>
      <c r="D116" s="34" t="s">
        <v>48</v>
      </c>
      <c r="E116" s="37"/>
      <c r="F116" s="37"/>
      <c r="G116" s="38" t="str">
        <f t="shared" si="5"/>
        <v>-</v>
      </c>
      <c r="I116" s="77">
        <f t="shared" si="6"/>
        <v>0</v>
      </c>
    </row>
    <row r="117" spans="1:9" x14ac:dyDescent="0.2">
      <c r="A117" s="1">
        <f t="shared" si="4"/>
        <v>1</v>
      </c>
      <c r="C117" s="35" t="s">
        <v>22</v>
      </c>
      <c r="D117" s="34" t="s">
        <v>138</v>
      </c>
      <c r="E117" s="37"/>
      <c r="F117" s="37"/>
      <c r="G117" s="38" t="str">
        <f t="shared" si="5"/>
        <v>-</v>
      </c>
      <c r="I117" s="77">
        <f t="shared" si="6"/>
        <v>0</v>
      </c>
    </row>
    <row r="118" spans="1:9" ht="14.25" customHeight="1" x14ac:dyDescent="0.2">
      <c r="A118" s="1">
        <f t="shared" si="4"/>
        <v>1</v>
      </c>
      <c r="C118" s="35" t="s">
        <v>49</v>
      </c>
      <c r="D118" s="36" t="s">
        <v>135</v>
      </c>
      <c r="E118" s="37"/>
      <c r="F118" s="37"/>
      <c r="G118" s="38" t="str">
        <f t="shared" si="5"/>
        <v>-</v>
      </c>
      <c r="I118" s="77">
        <f t="shared" si="6"/>
        <v>0</v>
      </c>
    </row>
    <row r="119" spans="1:9" x14ac:dyDescent="0.2">
      <c r="A119" s="1">
        <f t="shared" si="4"/>
        <v>1</v>
      </c>
      <c r="C119" s="59" t="s">
        <v>104</v>
      </c>
      <c r="D119" s="56" t="s">
        <v>51</v>
      </c>
      <c r="E119" s="57">
        <f>SUM(E120:E133)</f>
        <v>5003.3999999999996</v>
      </c>
      <c r="F119" s="57">
        <f>SUM(F120:F133)</f>
        <v>5003.3999999999996</v>
      </c>
      <c r="G119" s="58">
        <f t="shared" si="5"/>
        <v>1</v>
      </c>
      <c r="I119" s="77">
        <f t="shared" si="6"/>
        <v>0</v>
      </c>
    </row>
    <row r="120" spans="1:9" x14ac:dyDescent="0.2">
      <c r="A120" s="1">
        <f t="shared" si="4"/>
        <v>1</v>
      </c>
      <c r="C120" s="35" t="s">
        <v>12</v>
      </c>
      <c r="D120" s="36" t="s">
        <v>52</v>
      </c>
      <c r="E120" s="37"/>
      <c r="F120" s="37"/>
      <c r="G120" s="38" t="str">
        <f t="shared" si="5"/>
        <v>-</v>
      </c>
      <c r="I120" s="77">
        <f t="shared" si="6"/>
        <v>0</v>
      </c>
    </row>
    <row r="121" spans="1:9" x14ac:dyDescent="0.2">
      <c r="A121" s="1">
        <f t="shared" si="4"/>
        <v>1</v>
      </c>
      <c r="C121" s="35" t="s">
        <v>13</v>
      </c>
      <c r="D121" s="36" t="s">
        <v>53</v>
      </c>
      <c r="E121" s="37">
        <v>543.99</v>
      </c>
      <c r="F121" s="37">
        <v>543.99</v>
      </c>
      <c r="G121" s="38">
        <f t="shared" si="5"/>
        <v>1</v>
      </c>
      <c r="I121" s="77">
        <f t="shared" si="6"/>
        <v>0</v>
      </c>
    </row>
    <row r="122" spans="1:9" x14ac:dyDescent="0.2">
      <c r="A122" s="1">
        <f t="shared" si="4"/>
        <v>1</v>
      </c>
      <c r="C122" s="35" t="s">
        <v>14</v>
      </c>
      <c r="D122" s="36" t="s">
        <v>54</v>
      </c>
      <c r="E122" s="37">
        <v>3000</v>
      </c>
      <c r="F122" s="37">
        <v>3000</v>
      </c>
      <c r="G122" s="38">
        <f t="shared" si="5"/>
        <v>1</v>
      </c>
      <c r="I122" s="77">
        <f t="shared" si="6"/>
        <v>0</v>
      </c>
    </row>
    <row r="123" spans="1:9" x14ac:dyDescent="0.2">
      <c r="A123" s="1">
        <f t="shared" si="4"/>
        <v>1</v>
      </c>
      <c r="C123" s="35" t="s">
        <v>15</v>
      </c>
      <c r="D123" s="36" t="s">
        <v>55</v>
      </c>
      <c r="E123" s="37"/>
      <c r="F123" s="37"/>
      <c r="G123" s="38" t="str">
        <f t="shared" si="5"/>
        <v>-</v>
      </c>
      <c r="I123" s="77">
        <f t="shared" si="6"/>
        <v>0</v>
      </c>
    </row>
    <row r="124" spans="1:9" x14ac:dyDescent="0.2">
      <c r="A124" s="1">
        <f t="shared" si="4"/>
        <v>1</v>
      </c>
      <c r="C124" s="35" t="s">
        <v>22</v>
      </c>
      <c r="D124" s="36" t="s">
        <v>56</v>
      </c>
      <c r="E124" s="37">
        <v>409.98</v>
      </c>
      <c r="F124" s="37">
        <v>409.98</v>
      </c>
      <c r="G124" s="38">
        <f t="shared" si="5"/>
        <v>1</v>
      </c>
      <c r="I124" s="77">
        <f t="shared" si="6"/>
        <v>0</v>
      </c>
    </row>
    <row r="125" spans="1:9" ht="18.75" customHeight="1" x14ac:dyDescent="0.2">
      <c r="A125" s="1">
        <f t="shared" si="4"/>
        <v>1</v>
      </c>
      <c r="C125" s="35" t="s">
        <v>49</v>
      </c>
      <c r="D125" s="36" t="s">
        <v>58</v>
      </c>
      <c r="E125" s="37">
        <v>509.43</v>
      </c>
      <c r="F125" s="37">
        <v>509.43</v>
      </c>
      <c r="G125" s="38">
        <f t="shared" si="5"/>
        <v>1</v>
      </c>
      <c r="I125" s="77">
        <f t="shared" si="6"/>
        <v>0</v>
      </c>
    </row>
    <row r="126" spans="1:9" x14ac:dyDescent="0.2">
      <c r="A126" s="1">
        <f t="shared" si="4"/>
        <v>1</v>
      </c>
      <c r="C126" s="35" t="s">
        <v>57</v>
      </c>
      <c r="D126" s="36" t="s">
        <v>60</v>
      </c>
      <c r="E126" s="37"/>
      <c r="F126" s="37"/>
      <c r="G126" s="38" t="str">
        <f t="shared" si="5"/>
        <v>-</v>
      </c>
      <c r="I126" s="77">
        <f t="shared" si="6"/>
        <v>0</v>
      </c>
    </row>
    <row r="127" spans="1:9" x14ac:dyDescent="0.2">
      <c r="A127" s="1">
        <f t="shared" si="4"/>
        <v>1</v>
      </c>
      <c r="C127" s="35" t="s">
        <v>59</v>
      </c>
      <c r="D127" s="36" t="s">
        <v>62</v>
      </c>
      <c r="E127" s="37"/>
      <c r="F127" s="37"/>
      <c r="G127" s="38" t="str">
        <f t="shared" si="5"/>
        <v>-</v>
      </c>
      <c r="I127" s="77">
        <f t="shared" si="6"/>
        <v>0</v>
      </c>
    </row>
    <row r="128" spans="1:9" ht="33.75" x14ac:dyDescent="0.2">
      <c r="A128" s="1">
        <f t="shared" si="4"/>
        <v>1</v>
      </c>
      <c r="C128" s="35" t="s">
        <v>61</v>
      </c>
      <c r="D128" s="36" t="s">
        <v>64</v>
      </c>
      <c r="E128" s="37">
        <v>540</v>
      </c>
      <c r="F128" s="37">
        <v>540</v>
      </c>
      <c r="G128" s="38">
        <f t="shared" si="5"/>
        <v>1</v>
      </c>
      <c r="I128" s="77">
        <f t="shared" si="6"/>
        <v>0</v>
      </c>
    </row>
    <row r="129" spans="1:9" ht="22.5" x14ac:dyDescent="0.2">
      <c r="A129" s="1">
        <f t="shared" si="4"/>
        <v>1</v>
      </c>
      <c r="C129" s="35" t="s">
        <v>63</v>
      </c>
      <c r="D129" s="36" t="s">
        <v>66</v>
      </c>
      <c r="E129" s="37">
        <v>0</v>
      </c>
      <c r="F129" s="37">
        <v>0</v>
      </c>
      <c r="G129" s="38" t="str">
        <f t="shared" si="5"/>
        <v>-</v>
      </c>
      <c r="I129" s="77">
        <f t="shared" si="6"/>
        <v>0</v>
      </c>
    </row>
    <row r="130" spans="1:9" x14ac:dyDescent="0.2">
      <c r="A130" s="1">
        <f t="shared" si="4"/>
        <v>1</v>
      </c>
      <c r="C130" s="35" t="s">
        <v>65</v>
      </c>
      <c r="D130" s="36" t="s">
        <v>105</v>
      </c>
      <c r="E130" s="37">
        <v>0</v>
      </c>
      <c r="F130" s="37">
        <v>0</v>
      </c>
      <c r="G130" s="38" t="str">
        <f t="shared" si="5"/>
        <v>-</v>
      </c>
      <c r="I130" s="77">
        <f t="shared" si="6"/>
        <v>0</v>
      </c>
    </row>
    <row r="131" spans="1:9" x14ac:dyDescent="0.2">
      <c r="A131" s="1">
        <f t="shared" si="4"/>
        <v>1</v>
      </c>
      <c r="C131" s="35" t="s">
        <v>67</v>
      </c>
      <c r="D131" s="36" t="s">
        <v>70</v>
      </c>
      <c r="E131" s="37">
        <v>0</v>
      </c>
      <c r="F131" s="37">
        <v>0</v>
      </c>
      <c r="G131" s="38" t="str">
        <f t="shared" si="5"/>
        <v>-</v>
      </c>
      <c r="I131" s="77">
        <f t="shared" si="6"/>
        <v>0</v>
      </c>
    </row>
    <row r="132" spans="1:9" x14ac:dyDescent="0.2">
      <c r="A132" s="1">
        <f t="shared" si="4"/>
        <v>1</v>
      </c>
      <c r="C132" s="35" t="s">
        <v>69</v>
      </c>
      <c r="D132" s="36" t="s">
        <v>72</v>
      </c>
      <c r="E132" s="37">
        <v>0</v>
      </c>
      <c r="F132" s="37">
        <v>0</v>
      </c>
      <c r="G132" s="38" t="str">
        <f t="shared" si="5"/>
        <v>-</v>
      </c>
      <c r="I132" s="77">
        <f t="shared" si="6"/>
        <v>0</v>
      </c>
    </row>
    <row r="133" spans="1:9" x14ac:dyDescent="0.2">
      <c r="A133" s="1">
        <f t="shared" si="4"/>
        <v>1</v>
      </c>
      <c r="C133" s="47" t="s">
        <v>71</v>
      </c>
      <c r="D133" s="36" t="s">
        <v>23</v>
      </c>
      <c r="E133" s="37">
        <f>SUM(E134:E137)</f>
        <v>0</v>
      </c>
      <c r="F133" s="37">
        <f>SUM(F134:F137)</f>
        <v>0</v>
      </c>
      <c r="G133" s="38" t="str">
        <f t="shared" si="5"/>
        <v>-</v>
      </c>
      <c r="I133" s="77">
        <f t="shared" si="6"/>
        <v>0</v>
      </c>
    </row>
    <row r="134" spans="1:9" x14ac:dyDescent="0.2">
      <c r="A134" s="1">
        <f t="shared" si="4"/>
        <v>0</v>
      </c>
      <c r="C134" s="35"/>
      <c r="D134" s="36"/>
      <c r="E134" s="37"/>
      <c r="F134" s="37"/>
      <c r="G134" s="38" t="str">
        <f t="shared" si="5"/>
        <v>-</v>
      </c>
      <c r="I134" s="77">
        <f t="shared" si="6"/>
        <v>0</v>
      </c>
    </row>
    <row r="135" spans="1:9" x14ac:dyDescent="0.2">
      <c r="A135" s="1">
        <f t="shared" ref="A135:A183" si="7">IF(D135&gt;0,1,0)</f>
        <v>0</v>
      </c>
      <c r="C135" s="35"/>
      <c r="D135" s="36"/>
      <c r="E135" s="37"/>
      <c r="F135" s="37"/>
      <c r="G135" s="38" t="str">
        <f t="shared" si="5"/>
        <v>-</v>
      </c>
      <c r="I135" s="77">
        <f t="shared" si="6"/>
        <v>0</v>
      </c>
    </row>
    <row r="136" spans="1:9" x14ac:dyDescent="0.2">
      <c r="A136" s="1">
        <f t="shared" si="7"/>
        <v>0</v>
      </c>
      <c r="C136" s="35"/>
      <c r="D136" s="36"/>
      <c r="E136" s="37"/>
      <c r="F136" s="37"/>
      <c r="G136" s="38" t="str">
        <f t="shared" si="5"/>
        <v>-</v>
      </c>
      <c r="I136" s="77">
        <f t="shared" si="6"/>
        <v>0</v>
      </c>
    </row>
    <row r="137" spans="1:9" x14ac:dyDescent="0.2">
      <c r="A137" s="1">
        <f t="shared" si="7"/>
        <v>0</v>
      </c>
      <c r="C137" s="35"/>
      <c r="D137" s="36"/>
      <c r="E137" s="37"/>
      <c r="F137" s="37"/>
      <c r="G137" s="38" t="str">
        <f t="shared" si="5"/>
        <v>-</v>
      </c>
      <c r="I137" s="77">
        <f t="shared" si="6"/>
        <v>0</v>
      </c>
    </row>
    <row r="138" spans="1:9" x14ac:dyDescent="0.2">
      <c r="A138" s="1">
        <f t="shared" si="7"/>
        <v>1</v>
      </c>
      <c r="C138" s="59" t="s">
        <v>106</v>
      </c>
      <c r="D138" s="56" t="s">
        <v>107</v>
      </c>
      <c r="E138" s="57">
        <f>E139+E153</f>
        <v>259634.283</v>
      </c>
      <c r="F138" s="57">
        <f>F139+F153</f>
        <v>259634.283</v>
      </c>
      <c r="G138" s="58">
        <f t="shared" si="5"/>
        <v>1</v>
      </c>
      <c r="I138" s="77">
        <f t="shared" si="6"/>
        <v>0</v>
      </c>
    </row>
    <row r="139" spans="1:9" x14ac:dyDescent="0.2">
      <c r="A139" s="1">
        <f t="shared" si="7"/>
        <v>1</v>
      </c>
      <c r="C139" s="11" t="s">
        <v>108</v>
      </c>
      <c r="D139" s="14" t="s">
        <v>77</v>
      </c>
      <c r="E139" s="43">
        <f>SUM(E140:E148)</f>
        <v>120789.033</v>
      </c>
      <c r="F139" s="43">
        <f>SUM(F140:F148)</f>
        <v>120789.033</v>
      </c>
      <c r="G139" s="44">
        <f t="shared" si="5"/>
        <v>1</v>
      </c>
      <c r="I139" s="77">
        <f t="shared" si="6"/>
        <v>0</v>
      </c>
    </row>
    <row r="140" spans="1:9" x14ac:dyDescent="0.2">
      <c r="A140" s="1">
        <f t="shared" si="7"/>
        <v>1</v>
      </c>
      <c r="C140" s="35" t="s">
        <v>12</v>
      </c>
      <c r="D140" s="36" t="s">
        <v>78</v>
      </c>
      <c r="E140" s="37">
        <v>13150</v>
      </c>
      <c r="F140" s="37">
        <v>13150</v>
      </c>
      <c r="G140" s="38">
        <f t="shared" ref="G140:G183" si="8">IF(E140&gt;0,F140/E140,"-")</f>
        <v>1</v>
      </c>
      <c r="I140" s="77">
        <f t="shared" ref="I140:I183" si="9">E140-F140</f>
        <v>0</v>
      </c>
    </row>
    <row r="141" spans="1:9" x14ac:dyDescent="0.2">
      <c r="A141" s="1">
        <f t="shared" si="7"/>
        <v>1</v>
      </c>
      <c r="C141" s="35" t="s">
        <v>13</v>
      </c>
      <c r="D141" s="36" t="s">
        <v>139</v>
      </c>
      <c r="E141" s="37">
        <v>4620</v>
      </c>
      <c r="F141" s="37">
        <v>4620</v>
      </c>
      <c r="G141" s="38">
        <f t="shared" si="8"/>
        <v>1</v>
      </c>
      <c r="I141" s="77">
        <f t="shared" si="9"/>
        <v>0</v>
      </c>
    </row>
    <row r="142" spans="1:9" x14ac:dyDescent="0.2">
      <c r="A142" s="1">
        <f t="shared" si="7"/>
        <v>1</v>
      </c>
      <c r="C142" s="35" t="s">
        <v>14</v>
      </c>
      <c r="D142" s="36" t="s">
        <v>79</v>
      </c>
      <c r="E142" s="37">
        <v>332.35</v>
      </c>
      <c r="F142" s="37">
        <v>332.35</v>
      </c>
      <c r="G142" s="38">
        <f t="shared" si="8"/>
        <v>1</v>
      </c>
      <c r="I142" s="77">
        <f t="shared" si="9"/>
        <v>0</v>
      </c>
    </row>
    <row r="143" spans="1:9" ht="36" customHeight="1" x14ac:dyDescent="0.2">
      <c r="A143" s="1">
        <f t="shared" si="7"/>
        <v>1</v>
      </c>
      <c r="C143" s="35" t="s">
        <v>15</v>
      </c>
      <c r="D143" s="36" t="s">
        <v>80</v>
      </c>
      <c r="E143" s="37">
        <v>85177.17</v>
      </c>
      <c r="F143" s="37">
        <v>85177.17</v>
      </c>
      <c r="G143" s="38">
        <f t="shared" si="8"/>
        <v>1</v>
      </c>
      <c r="I143" s="77">
        <f t="shared" si="9"/>
        <v>0</v>
      </c>
    </row>
    <row r="144" spans="1:9" ht="22.5" x14ac:dyDescent="0.2">
      <c r="A144" s="1">
        <f t="shared" si="7"/>
        <v>1</v>
      </c>
      <c r="C144" s="35" t="s">
        <v>22</v>
      </c>
      <c r="D144" s="36" t="s">
        <v>81</v>
      </c>
      <c r="E144" s="37">
        <v>8368.75</v>
      </c>
      <c r="F144" s="37">
        <v>8368.75</v>
      </c>
      <c r="G144" s="38">
        <f t="shared" si="8"/>
        <v>1</v>
      </c>
      <c r="I144" s="77">
        <f t="shared" si="9"/>
        <v>0</v>
      </c>
    </row>
    <row r="145" spans="1:9" x14ac:dyDescent="0.2">
      <c r="A145" s="1">
        <f t="shared" si="7"/>
        <v>1</v>
      </c>
      <c r="C145" s="35" t="s">
        <v>49</v>
      </c>
      <c r="D145" s="34" t="s">
        <v>141</v>
      </c>
      <c r="E145" s="37">
        <v>0</v>
      </c>
      <c r="F145" s="37">
        <v>0</v>
      </c>
      <c r="G145" s="38" t="str">
        <f t="shared" si="8"/>
        <v>-</v>
      </c>
      <c r="I145" s="77">
        <f t="shared" si="9"/>
        <v>0</v>
      </c>
    </row>
    <row r="146" spans="1:9" x14ac:dyDescent="0.2">
      <c r="A146" s="1">
        <f t="shared" si="7"/>
        <v>1</v>
      </c>
      <c r="C146" s="35" t="s">
        <v>57</v>
      </c>
      <c r="D146" s="36" t="s">
        <v>82</v>
      </c>
      <c r="E146" s="37">
        <v>3401.38</v>
      </c>
      <c r="F146" s="37">
        <v>3401.38</v>
      </c>
      <c r="G146" s="38">
        <f t="shared" si="8"/>
        <v>1</v>
      </c>
      <c r="I146" s="77">
        <f t="shared" si="9"/>
        <v>0</v>
      </c>
    </row>
    <row r="147" spans="1:9" x14ac:dyDescent="0.2">
      <c r="A147" s="1">
        <f t="shared" si="7"/>
        <v>1</v>
      </c>
      <c r="C147" s="35" t="s">
        <v>59</v>
      </c>
      <c r="D147" s="36" t="s">
        <v>83</v>
      </c>
      <c r="E147" s="37">
        <v>0</v>
      </c>
      <c r="F147" s="37">
        <v>0</v>
      </c>
      <c r="G147" s="38" t="str">
        <f t="shared" si="8"/>
        <v>-</v>
      </c>
      <c r="I147" s="77">
        <f t="shared" si="9"/>
        <v>0</v>
      </c>
    </row>
    <row r="148" spans="1:9" ht="12.75" customHeight="1" x14ac:dyDescent="0.2">
      <c r="A148" s="1">
        <f t="shared" si="7"/>
        <v>1</v>
      </c>
      <c r="C148" s="35" t="s">
        <v>61</v>
      </c>
      <c r="D148" s="36" t="s">
        <v>23</v>
      </c>
      <c r="E148" s="37">
        <f>SUM(E149:E152)</f>
        <v>5739.3829999999998</v>
      </c>
      <c r="F148" s="37">
        <f>SUM(F149:F152)</f>
        <v>5739.3829999999998</v>
      </c>
      <c r="G148" s="38">
        <f t="shared" si="8"/>
        <v>1</v>
      </c>
      <c r="I148" s="77">
        <f t="shared" si="9"/>
        <v>0</v>
      </c>
    </row>
    <row r="149" spans="1:9" ht="12.75" customHeight="1" x14ac:dyDescent="0.2">
      <c r="A149" s="1">
        <f t="shared" si="7"/>
        <v>1</v>
      </c>
      <c r="C149" s="35" t="s">
        <v>147</v>
      </c>
      <c r="D149" s="36" t="s">
        <v>155</v>
      </c>
      <c r="E149" s="37">
        <v>2670.15</v>
      </c>
      <c r="F149" s="37">
        <v>2670.15</v>
      </c>
      <c r="G149" s="38">
        <f t="shared" si="8"/>
        <v>1</v>
      </c>
      <c r="I149" s="77">
        <f t="shared" si="9"/>
        <v>0</v>
      </c>
    </row>
    <row r="150" spans="1:9" ht="12.75" customHeight="1" x14ac:dyDescent="0.2">
      <c r="A150" s="1">
        <f t="shared" si="7"/>
        <v>1</v>
      </c>
      <c r="C150" s="35" t="s">
        <v>147</v>
      </c>
      <c r="D150" s="36" t="s">
        <v>156</v>
      </c>
      <c r="E150" s="37">
        <v>2709.2330000000002</v>
      </c>
      <c r="F150" s="37">
        <v>2709.2330000000002</v>
      </c>
      <c r="G150" s="38">
        <f t="shared" si="8"/>
        <v>1</v>
      </c>
      <c r="I150" s="77">
        <f t="shared" si="9"/>
        <v>0</v>
      </c>
    </row>
    <row r="151" spans="1:9" ht="12.75" customHeight="1" x14ac:dyDescent="0.2">
      <c r="A151" s="1">
        <f t="shared" si="7"/>
        <v>1</v>
      </c>
      <c r="C151" s="35" t="s">
        <v>147</v>
      </c>
      <c r="D151" s="36" t="s">
        <v>162</v>
      </c>
      <c r="E151" s="37">
        <v>360</v>
      </c>
      <c r="F151" s="37">
        <v>360</v>
      </c>
      <c r="G151" s="38">
        <f t="shared" si="8"/>
        <v>1</v>
      </c>
      <c r="I151" s="77">
        <f t="shared" si="9"/>
        <v>0</v>
      </c>
    </row>
    <row r="152" spans="1:9" ht="12.75" customHeight="1" x14ac:dyDescent="0.2">
      <c r="A152" s="1">
        <f t="shared" si="7"/>
        <v>0</v>
      </c>
      <c r="C152" s="35"/>
      <c r="D152" s="36"/>
      <c r="E152" s="37"/>
      <c r="F152" s="37"/>
      <c r="G152" s="38" t="str">
        <f t="shared" si="8"/>
        <v>-</v>
      </c>
      <c r="I152" s="77">
        <f t="shared" si="9"/>
        <v>0</v>
      </c>
    </row>
    <row r="153" spans="1:9" ht="22.5" x14ac:dyDescent="0.2">
      <c r="A153" s="1">
        <f t="shared" si="7"/>
        <v>1</v>
      </c>
      <c r="C153" s="48" t="s">
        <v>109</v>
      </c>
      <c r="D153" s="49" t="s">
        <v>85</v>
      </c>
      <c r="E153" s="50">
        <f>SUM(E154:E168)</f>
        <v>138845.25</v>
      </c>
      <c r="F153" s="50">
        <f>SUM(F154:F168)</f>
        <v>138845.25</v>
      </c>
      <c r="G153" s="51">
        <f t="shared" si="8"/>
        <v>1</v>
      </c>
      <c r="I153" s="77">
        <f t="shared" si="9"/>
        <v>0</v>
      </c>
    </row>
    <row r="154" spans="1:9" x14ac:dyDescent="0.2">
      <c r="A154" s="1">
        <f t="shared" si="7"/>
        <v>1</v>
      </c>
      <c r="C154" s="35" t="s">
        <v>12</v>
      </c>
      <c r="D154" s="36" t="s">
        <v>139</v>
      </c>
      <c r="E154" s="37"/>
      <c r="F154" s="37"/>
      <c r="G154" s="38" t="str">
        <f t="shared" si="8"/>
        <v>-</v>
      </c>
      <c r="I154" s="77">
        <f t="shared" si="9"/>
        <v>0</v>
      </c>
    </row>
    <row r="155" spans="1:9" ht="12.75" customHeight="1" x14ac:dyDescent="0.2">
      <c r="A155" s="1">
        <f t="shared" si="7"/>
        <v>1</v>
      </c>
      <c r="C155" s="35" t="s">
        <v>13</v>
      </c>
      <c r="D155" s="36" t="s">
        <v>79</v>
      </c>
      <c r="E155" s="37"/>
      <c r="F155" s="37"/>
      <c r="G155" s="38" t="str">
        <f t="shared" si="8"/>
        <v>-</v>
      </c>
      <c r="I155" s="77">
        <f t="shared" si="9"/>
        <v>0</v>
      </c>
    </row>
    <row r="156" spans="1:9" ht="12.75" customHeight="1" x14ac:dyDescent="0.2">
      <c r="A156" s="1">
        <f t="shared" si="7"/>
        <v>1</v>
      </c>
      <c r="C156" s="35" t="s">
        <v>14</v>
      </c>
      <c r="D156" s="36" t="s">
        <v>86</v>
      </c>
      <c r="E156" s="37">
        <v>279.52999999999997</v>
      </c>
      <c r="F156" s="37">
        <v>279.52999999999997</v>
      </c>
      <c r="G156" s="38">
        <f t="shared" si="8"/>
        <v>1</v>
      </c>
      <c r="I156" s="77">
        <f t="shared" si="9"/>
        <v>0</v>
      </c>
    </row>
    <row r="157" spans="1:9" ht="12.75" customHeight="1" x14ac:dyDescent="0.2">
      <c r="A157" s="1">
        <f t="shared" si="7"/>
        <v>1</v>
      </c>
      <c r="C157" s="35" t="s">
        <v>15</v>
      </c>
      <c r="D157" s="36" t="s">
        <v>87</v>
      </c>
      <c r="E157" s="37"/>
      <c r="F157" s="37"/>
      <c r="G157" s="38" t="str">
        <f t="shared" si="8"/>
        <v>-</v>
      </c>
      <c r="I157" s="77">
        <f t="shared" si="9"/>
        <v>0</v>
      </c>
    </row>
    <row r="158" spans="1:9" ht="12.75" customHeight="1" x14ac:dyDescent="0.2">
      <c r="A158" s="1">
        <f t="shared" si="7"/>
        <v>1</v>
      </c>
      <c r="C158" s="35" t="s">
        <v>22</v>
      </c>
      <c r="D158" s="36" t="s">
        <v>88</v>
      </c>
      <c r="E158" s="37"/>
      <c r="F158" s="37"/>
      <c r="G158" s="38" t="str">
        <f t="shared" si="8"/>
        <v>-</v>
      </c>
      <c r="I158" s="77">
        <f t="shared" si="9"/>
        <v>0</v>
      </c>
    </row>
    <row r="159" spans="1:9" ht="12.75" customHeight="1" x14ac:dyDescent="0.2">
      <c r="A159" s="1">
        <f t="shared" si="7"/>
        <v>1</v>
      </c>
      <c r="C159" s="35" t="s">
        <v>49</v>
      </c>
      <c r="D159" s="36" t="s">
        <v>89</v>
      </c>
      <c r="E159" s="37"/>
      <c r="F159" s="37"/>
      <c r="G159" s="38" t="str">
        <f t="shared" si="8"/>
        <v>-</v>
      </c>
      <c r="I159" s="77">
        <f t="shared" si="9"/>
        <v>0</v>
      </c>
    </row>
    <row r="160" spans="1:9" ht="12.75" customHeight="1" x14ac:dyDescent="0.2">
      <c r="A160" s="1">
        <f t="shared" si="7"/>
        <v>1</v>
      </c>
      <c r="C160" s="35" t="s">
        <v>57</v>
      </c>
      <c r="D160" s="36" t="s">
        <v>90</v>
      </c>
      <c r="E160" s="37">
        <v>6400</v>
      </c>
      <c r="F160" s="37">
        <v>6400</v>
      </c>
      <c r="G160" s="38">
        <f t="shared" si="8"/>
        <v>1</v>
      </c>
      <c r="I160" s="77">
        <f t="shared" si="9"/>
        <v>0</v>
      </c>
    </row>
    <row r="161" spans="1:9" x14ac:dyDescent="0.2">
      <c r="A161" s="1">
        <f t="shared" si="7"/>
        <v>1</v>
      </c>
      <c r="C161" s="35" t="s">
        <v>59</v>
      </c>
      <c r="D161" s="36" t="s">
        <v>91</v>
      </c>
      <c r="E161" s="37"/>
      <c r="F161" s="37"/>
      <c r="G161" s="38" t="str">
        <f t="shared" si="8"/>
        <v>-</v>
      </c>
      <c r="I161" s="77">
        <f t="shared" si="9"/>
        <v>0</v>
      </c>
    </row>
    <row r="162" spans="1:9" ht="12.75" customHeight="1" x14ac:dyDescent="0.2">
      <c r="A162" s="1">
        <f t="shared" si="7"/>
        <v>1</v>
      </c>
      <c r="C162" s="35" t="s">
        <v>61</v>
      </c>
      <c r="D162" s="36" t="s">
        <v>110</v>
      </c>
      <c r="E162" s="37">
        <v>63</v>
      </c>
      <c r="F162" s="37">
        <v>63</v>
      </c>
      <c r="G162" s="38">
        <f t="shared" si="8"/>
        <v>1</v>
      </c>
      <c r="I162" s="77">
        <f t="shared" si="9"/>
        <v>0</v>
      </c>
    </row>
    <row r="163" spans="1:9" ht="12.75" customHeight="1" x14ac:dyDescent="0.2">
      <c r="A163" s="1">
        <f t="shared" si="7"/>
        <v>1</v>
      </c>
      <c r="C163" s="35" t="s">
        <v>63</v>
      </c>
      <c r="D163" s="36" t="s">
        <v>111</v>
      </c>
      <c r="E163" s="37"/>
      <c r="F163" s="37"/>
      <c r="G163" s="38" t="str">
        <f t="shared" si="8"/>
        <v>-</v>
      </c>
      <c r="I163" s="77">
        <f t="shared" si="9"/>
        <v>0</v>
      </c>
    </row>
    <row r="164" spans="1:9" ht="22.5" x14ac:dyDescent="0.2">
      <c r="A164" s="1">
        <f t="shared" si="7"/>
        <v>1</v>
      </c>
      <c r="C164" s="35" t="s">
        <v>65</v>
      </c>
      <c r="D164" s="36" t="s">
        <v>94</v>
      </c>
      <c r="E164" s="37"/>
      <c r="F164" s="37"/>
      <c r="G164" s="38" t="str">
        <f t="shared" si="8"/>
        <v>-</v>
      </c>
      <c r="I164" s="77">
        <f t="shared" si="9"/>
        <v>0</v>
      </c>
    </row>
    <row r="165" spans="1:9" ht="12.75" customHeight="1" x14ac:dyDescent="0.2">
      <c r="A165" s="1">
        <f t="shared" si="7"/>
        <v>1</v>
      </c>
      <c r="C165" s="35" t="s">
        <v>67</v>
      </c>
      <c r="D165" s="36" t="s">
        <v>95</v>
      </c>
      <c r="E165" s="37">
        <v>375.31</v>
      </c>
      <c r="F165" s="37">
        <v>375.31</v>
      </c>
      <c r="G165" s="38">
        <f t="shared" si="8"/>
        <v>1</v>
      </c>
      <c r="I165" s="77">
        <f t="shared" si="9"/>
        <v>0</v>
      </c>
    </row>
    <row r="166" spans="1:9" ht="22.5" x14ac:dyDescent="0.2">
      <c r="A166" s="1">
        <f t="shared" si="7"/>
        <v>1</v>
      </c>
      <c r="C166" s="35" t="s">
        <v>69</v>
      </c>
      <c r="D166" s="36" t="s">
        <v>96</v>
      </c>
      <c r="E166" s="37">
        <v>45.98</v>
      </c>
      <c r="F166" s="37">
        <v>45.98</v>
      </c>
      <c r="G166" s="38">
        <f t="shared" si="8"/>
        <v>1</v>
      </c>
      <c r="I166" s="77">
        <f t="shared" si="9"/>
        <v>0</v>
      </c>
    </row>
    <row r="167" spans="1:9" ht="12.75" customHeight="1" x14ac:dyDescent="0.2">
      <c r="A167" s="1">
        <f t="shared" si="7"/>
        <v>1</v>
      </c>
      <c r="C167" s="35" t="s">
        <v>71</v>
      </c>
      <c r="D167" s="36" t="s">
        <v>97</v>
      </c>
      <c r="E167" s="37"/>
      <c r="F167" s="37"/>
      <c r="G167" s="38" t="str">
        <f t="shared" si="8"/>
        <v>-</v>
      </c>
      <c r="I167" s="77">
        <f t="shared" si="9"/>
        <v>0</v>
      </c>
    </row>
    <row r="168" spans="1:9" ht="12.75" customHeight="1" x14ac:dyDescent="0.2">
      <c r="A168" s="1">
        <f t="shared" si="7"/>
        <v>1</v>
      </c>
      <c r="C168" s="35" t="s">
        <v>73</v>
      </c>
      <c r="D168" s="36" t="s">
        <v>23</v>
      </c>
      <c r="E168" s="37">
        <f>SUM(E169:E171)</f>
        <v>131681.43</v>
      </c>
      <c r="F168" s="37">
        <f>SUM(F169:F171)</f>
        <v>131681.43</v>
      </c>
      <c r="G168" s="38">
        <f t="shared" si="8"/>
        <v>1</v>
      </c>
      <c r="I168" s="77">
        <f t="shared" si="9"/>
        <v>0</v>
      </c>
    </row>
    <row r="169" spans="1:9" ht="12.75" customHeight="1" x14ac:dyDescent="0.2">
      <c r="A169" s="1">
        <f t="shared" si="7"/>
        <v>1</v>
      </c>
      <c r="C169" s="35" t="s">
        <v>147</v>
      </c>
      <c r="D169" s="36" t="s">
        <v>163</v>
      </c>
      <c r="E169" s="37">
        <v>56395.5</v>
      </c>
      <c r="F169" s="37">
        <v>56395.5</v>
      </c>
      <c r="G169" s="38">
        <f t="shared" si="8"/>
        <v>1</v>
      </c>
      <c r="I169" s="77">
        <f t="shared" si="9"/>
        <v>0</v>
      </c>
    </row>
    <row r="170" spans="1:9" ht="12.75" customHeight="1" x14ac:dyDescent="0.2">
      <c r="A170" s="1">
        <f t="shared" si="7"/>
        <v>1</v>
      </c>
      <c r="C170" s="35" t="s">
        <v>147</v>
      </c>
      <c r="D170" s="36" t="s">
        <v>164</v>
      </c>
      <c r="E170" s="37">
        <v>74820.899999999994</v>
      </c>
      <c r="F170" s="37">
        <v>74820.899999999994</v>
      </c>
      <c r="G170" s="38">
        <f t="shared" si="8"/>
        <v>1</v>
      </c>
      <c r="I170" s="77">
        <f t="shared" si="9"/>
        <v>0</v>
      </c>
    </row>
    <row r="171" spans="1:9" ht="12.75" customHeight="1" x14ac:dyDescent="0.2">
      <c r="A171" s="1"/>
      <c r="C171" s="35" t="s">
        <v>147</v>
      </c>
      <c r="D171" s="36" t="s">
        <v>165</v>
      </c>
      <c r="E171" s="37">
        <v>465.03</v>
      </c>
      <c r="F171" s="37">
        <v>465.03</v>
      </c>
      <c r="G171" s="38"/>
      <c r="I171" s="77">
        <f t="shared" si="9"/>
        <v>0</v>
      </c>
    </row>
    <row r="172" spans="1:9" x14ac:dyDescent="0.2">
      <c r="A172" s="1">
        <f t="shared" si="7"/>
        <v>1</v>
      </c>
      <c r="C172" s="59" t="s">
        <v>112</v>
      </c>
      <c r="D172" s="56" t="s">
        <v>99</v>
      </c>
      <c r="E172" s="57"/>
      <c r="F172" s="57"/>
      <c r="G172" s="58" t="str">
        <f t="shared" si="8"/>
        <v>-</v>
      </c>
      <c r="I172" s="77">
        <f t="shared" si="9"/>
        <v>0</v>
      </c>
    </row>
    <row r="173" spans="1:9" x14ac:dyDescent="0.2">
      <c r="A173" s="1">
        <f t="shared" si="7"/>
        <v>1</v>
      </c>
      <c r="C173" s="60" t="s">
        <v>113</v>
      </c>
      <c r="D173" s="61" t="s">
        <v>114</v>
      </c>
      <c r="E173" s="27">
        <f>SUM(E174:E175)</f>
        <v>0</v>
      </c>
      <c r="F173" s="27">
        <f>SUM(F174:F175)</f>
        <v>0</v>
      </c>
      <c r="G173" s="28" t="str">
        <f t="shared" si="8"/>
        <v>-</v>
      </c>
      <c r="I173" s="77">
        <f t="shared" si="9"/>
        <v>0</v>
      </c>
    </row>
    <row r="174" spans="1:9" x14ac:dyDescent="0.2">
      <c r="A174" s="1">
        <f t="shared" si="7"/>
        <v>1</v>
      </c>
      <c r="C174" s="62" t="s">
        <v>8</v>
      </c>
      <c r="D174" s="63" t="s">
        <v>115</v>
      </c>
      <c r="E174" s="15"/>
      <c r="F174" s="15"/>
      <c r="G174" s="16" t="str">
        <f t="shared" si="8"/>
        <v>-</v>
      </c>
      <c r="I174" s="77">
        <f t="shared" si="9"/>
        <v>0</v>
      </c>
    </row>
    <row r="175" spans="1:9" x14ac:dyDescent="0.2">
      <c r="A175" s="1">
        <f t="shared" si="7"/>
        <v>1</v>
      </c>
      <c r="C175" s="62" t="s">
        <v>10</v>
      </c>
      <c r="D175" s="63" t="s">
        <v>116</v>
      </c>
      <c r="E175" s="15"/>
      <c r="F175" s="15"/>
      <c r="G175" s="16" t="str">
        <f t="shared" si="8"/>
        <v>-</v>
      </c>
      <c r="I175" s="77">
        <f t="shared" si="9"/>
        <v>0</v>
      </c>
    </row>
    <row r="176" spans="1:9" x14ac:dyDescent="0.2">
      <c r="A176" s="1">
        <f t="shared" si="7"/>
        <v>1</v>
      </c>
      <c r="C176" s="60" t="s">
        <v>117</v>
      </c>
      <c r="D176" s="61" t="s">
        <v>118</v>
      </c>
      <c r="E176" s="27">
        <f>E10-E37</f>
        <v>-13842.74300000025</v>
      </c>
      <c r="F176" s="27">
        <f>F10-F37</f>
        <v>-13842.74300000025</v>
      </c>
      <c r="G176" s="28" t="str">
        <f t="shared" si="8"/>
        <v>-</v>
      </c>
      <c r="I176" s="77">
        <f t="shared" si="9"/>
        <v>0</v>
      </c>
    </row>
    <row r="177" spans="1:9" x14ac:dyDescent="0.2">
      <c r="A177" s="1">
        <f t="shared" si="7"/>
        <v>1</v>
      </c>
      <c r="C177" s="60" t="s">
        <v>119</v>
      </c>
      <c r="D177" s="61" t="s">
        <v>120</v>
      </c>
      <c r="E177" s="27"/>
      <c r="F177" s="27"/>
      <c r="G177" s="28" t="str">
        <f t="shared" si="8"/>
        <v>-</v>
      </c>
      <c r="I177" s="77">
        <f t="shared" si="9"/>
        <v>0</v>
      </c>
    </row>
    <row r="178" spans="1:9" x14ac:dyDescent="0.2">
      <c r="A178" s="1">
        <f t="shared" si="7"/>
        <v>1</v>
      </c>
      <c r="C178" s="60" t="s">
        <v>121</v>
      </c>
      <c r="D178" s="61" t="s">
        <v>122</v>
      </c>
      <c r="E178" s="27">
        <f>E176-E177</f>
        <v>-13842.74300000025</v>
      </c>
      <c r="F178" s="27">
        <f>F176-F177</f>
        <v>-13842.74300000025</v>
      </c>
      <c r="G178" s="28" t="str">
        <f t="shared" si="8"/>
        <v>-</v>
      </c>
      <c r="I178" s="77">
        <f t="shared" si="9"/>
        <v>0</v>
      </c>
    </row>
    <row r="179" spans="1:9" x14ac:dyDescent="0.2">
      <c r="A179" s="1">
        <f t="shared" si="7"/>
        <v>1</v>
      </c>
      <c r="C179" s="60" t="s">
        <v>123</v>
      </c>
      <c r="D179" s="61" t="s">
        <v>131</v>
      </c>
      <c r="E179" s="27">
        <v>1161.22</v>
      </c>
      <c r="F179" s="27">
        <v>1161.22</v>
      </c>
      <c r="G179" s="28">
        <f t="shared" si="8"/>
        <v>1</v>
      </c>
      <c r="I179" s="77">
        <f t="shared" si="9"/>
        <v>0</v>
      </c>
    </row>
    <row r="180" spans="1:9" s="64" customFormat="1" x14ac:dyDescent="0.2">
      <c r="A180" s="1">
        <f t="shared" si="7"/>
        <v>1</v>
      </c>
      <c r="C180" s="65"/>
      <c r="D180" s="63" t="s">
        <v>124</v>
      </c>
      <c r="E180" s="15">
        <v>0</v>
      </c>
      <c r="F180" s="15"/>
      <c r="G180" s="16" t="str">
        <f t="shared" si="8"/>
        <v>-</v>
      </c>
      <c r="I180" s="77">
        <f t="shared" si="9"/>
        <v>0</v>
      </c>
    </row>
    <row r="181" spans="1:9" x14ac:dyDescent="0.2">
      <c r="A181" s="1">
        <f t="shared" si="7"/>
        <v>1</v>
      </c>
      <c r="C181" s="60" t="s">
        <v>125</v>
      </c>
      <c r="D181" s="61" t="s">
        <v>132</v>
      </c>
      <c r="E181" s="27">
        <v>3681.9</v>
      </c>
      <c r="F181" s="27">
        <v>3681.9</v>
      </c>
      <c r="G181" s="28">
        <f t="shared" si="8"/>
        <v>1</v>
      </c>
      <c r="I181" s="77">
        <f t="shared" si="9"/>
        <v>0</v>
      </c>
    </row>
    <row r="182" spans="1:9" s="64" customFormat="1" x14ac:dyDescent="0.2">
      <c r="A182" s="1">
        <f t="shared" si="7"/>
        <v>1</v>
      </c>
      <c r="C182" s="62"/>
      <c r="D182" s="63" t="s">
        <v>126</v>
      </c>
      <c r="E182" s="15">
        <v>0</v>
      </c>
      <c r="F182" s="15"/>
      <c r="G182" s="16" t="str">
        <f t="shared" si="8"/>
        <v>-</v>
      </c>
      <c r="I182" s="77">
        <f t="shared" si="9"/>
        <v>0</v>
      </c>
    </row>
    <row r="183" spans="1:9" x14ac:dyDescent="0.2">
      <c r="A183" s="1">
        <f t="shared" si="7"/>
        <v>1</v>
      </c>
      <c r="C183" s="60" t="s">
        <v>127</v>
      </c>
      <c r="D183" s="61" t="s">
        <v>133</v>
      </c>
      <c r="E183" s="27">
        <v>172473.60000000001</v>
      </c>
      <c r="F183" s="27">
        <v>172473.60000000001</v>
      </c>
      <c r="G183" s="28">
        <f t="shared" si="8"/>
        <v>1</v>
      </c>
      <c r="I183" s="77">
        <f t="shared" si="9"/>
        <v>0</v>
      </c>
    </row>
    <row r="184" spans="1:9" x14ac:dyDescent="0.2">
      <c r="A184" s="1">
        <v>1</v>
      </c>
    </row>
    <row r="185" spans="1:9" x14ac:dyDescent="0.2">
      <c r="A185" s="1"/>
      <c r="C185" s="79" t="s">
        <v>166</v>
      </c>
    </row>
    <row r="186" spans="1:9" x14ac:dyDescent="0.2">
      <c r="A186" s="1"/>
      <c r="C186" s="25" t="s">
        <v>167</v>
      </c>
      <c r="D186" s="26" t="s">
        <v>168</v>
      </c>
      <c r="E186" s="27">
        <f>SUM(E187:E190)</f>
        <v>150990.43</v>
      </c>
      <c r="F186" s="27">
        <f>SUM(F187:F190)</f>
        <v>150990.43</v>
      </c>
    </row>
    <row r="187" spans="1:9" x14ac:dyDescent="0.2">
      <c r="A187" s="1"/>
      <c r="C187" s="29" t="s">
        <v>12</v>
      </c>
      <c r="D187" s="80" t="s">
        <v>169</v>
      </c>
      <c r="E187" s="31">
        <f>122000-604.5</f>
        <v>121395.5</v>
      </c>
      <c r="F187" s="31">
        <f>122000-604.5</f>
        <v>121395.5</v>
      </c>
    </row>
    <row r="188" spans="1:9" x14ac:dyDescent="0.2">
      <c r="A188" s="1"/>
      <c r="C188" s="29" t="s">
        <v>13</v>
      </c>
      <c r="D188" s="80" t="s">
        <v>170</v>
      </c>
      <c r="E188" s="31">
        <v>0</v>
      </c>
      <c r="F188" s="31">
        <v>0</v>
      </c>
    </row>
    <row r="189" spans="1:9" x14ac:dyDescent="0.2">
      <c r="A189" s="1"/>
      <c r="C189" s="29" t="s">
        <v>14</v>
      </c>
      <c r="D189" s="80" t="s">
        <v>171</v>
      </c>
      <c r="E189" s="31">
        <f>27595.93+1999</f>
        <v>29594.93</v>
      </c>
      <c r="F189" s="31">
        <f>27595.93+1999</f>
        <v>29594.93</v>
      </c>
    </row>
    <row r="190" spans="1:9" x14ac:dyDescent="0.2">
      <c r="A190" s="1"/>
      <c r="C190" s="29" t="s">
        <v>15</v>
      </c>
      <c r="D190" s="80" t="s">
        <v>172</v>
      </c>
      <c r="E190" s="31">
        <v>0</v>
      </c>
      <c r="F190" s="31">
        <v>0</v>
      </c>
    </row>
    <row r="191" spans="1:9" x14ac:dyDescent="0.2">
      <c r="A191" s="1"/>
      <c r="C191" s="25" t="s">
        <v>173</v>
      </c>
      <c r="D191" s="26" t="s">
        <v>174</v>
      </c>
      <c r="E191" s="27">
        <f>SUM(E192:E194)</f>
        <v>150990.43</v>
      </c>
      <c r="F191" s="27">
        <f>SUM(F192:F194)</f>
        <v>150990.43</v>
      </c>
    </row>
    <row r="192" spans="1:9" x14ac:dyDescent="0.2">
      <c r="A192" s="1"/>
      <c r="C192" s="35" t="s">
        <v>12</v>
      </c>
      <c r="D192" s="36" t="s">
        <v>175</v>
      </c>
      <c r="E192" s="37">
        <v>74820.899999999994</v>
      </c>
      <c r="F192" s="37">
        <v>74820.899999999994</v>
      </c>
    </row>
    <row r="193" spans="1:7" x14ac:dyDescent="0.2">
      <c r="A193" s="1"/>
      <c r="C193" s="35" t="s">
        <v>13</v>
      </c>
      <c r="D193" s="36" t="s">
        <v>176</v>
      </c>
      <c r="E193" s="37">
        <v>56395.5</v>
      </c>
      <c r="F193" s="37">
        <v>56395.5</v>
      </c>
    </row>
    <row r="194" spans="1:7" x14ac:dyDescent="0.2">
      <c r="A194" s="1"/>
      <c r="C194" s="35" t="s">
        <v>14</v>
      </c>
      <c r="D194" s="36" t="s">
        <v>177</v>
      </c>
      <c r="E194" s="37">
        <f>17775.03+1999</f>
        <v>19774.03</v>
      </c>
      <c r="F194" s="37">
        <f>17775.03+1999</f>
        <v>19774.03</v>
      </c>
    </row>
    <row r="195" spans="1:7" ht="15" customHeight="1" x14ac:dyDescent="0.2">
      <c r="A195" s="1">
        <v>1</v>
      </c>
    </row>
    <row r="196" spans="1:7" x14ac:dyDescent="0.2">
      <c r="A196" s="1">
        <v>1</v>
      </c>
    </row>
    <row r="197" spans="1:7" x14ac:dyDescent="0.2">
      <c r="A197" s="1">
        <v>1</v>
      </c>
      <c r="C197" s="84" t="s">
        <v>178</v>
      </c>
      <c r="D197" s="84"/>
    </row>
    <row r="198" spans="1:7" x14ac:dyDescent="0.2">
      <c r="A198" s="1">
        <v>1</v>
      </c>
      <c r="C198" s="85" t="s">
        <v>128</v>
      </c>
      <c r="D198" s="85"/>
    </row>
    <row r="199" spans="1:7" x14ac:dyDescent="0.2">
      <c r="A199" s="1">
        <v>1</v>
      </c>
      <c r="C199" s="66"/>
    </row>
    <row r="200" spans="1:7" x14ac:dyDescent="0.2">
      <c r="A200" s="1">
        <v>1</v>
      </c>
    </row>
    <row r="201" spans="1:7" x14ac:dyDescent="0.2">
      <c r="A201" s="1">
        <v>1</v>
      </c>
    </row>
    <row r="202" spans="1:7" x14ac:dyDescent="0.2">
      <c r="A202" s="1">
        <v>1</v>
      </c>
      <c r="C202" s="86">
        <v>957822596</v>
      </c>
      <c r="D202" s="86"/>
      <c r="E202" s="67"/>
    </row>
    <row r="203" spans="1:7" x14ac:dyDescent="0.2">
      <c r="A203" s="1">
        <v>1</v>
      </c>
      <c r="C203" s="68"/>
      <c r="D203" s="69" t="s">
        <v>129</v>
      </c>
      <c r="E203" s="81" t="s">
        <v>130</v>
      </c>
      <c r="F203" s="81"/>
      <c r="G203" s="81"/>
    </row>
    <row r="204" spans="1:7" x14ac:dyDescent="0.2">
      <c r="A204" s="1">
        <v>1</v>
      </c>
      <c r="C204" s="70"/>
    </row>
    <row r="205" spans="1:7" x14ac:dyDescent="0.2">
      <c r="A205" s="1">
        <v>1</v>
      </c>
    </row>
    <row r="206" spans="1:7" x14ac:dyDescent="0.2">
      <c r="A206" s="1">
        <v>1</v>
      </c>
    </row>
    <row r="207" spans="1:7" x14ac:dyDescent="0.2">
      <c r="A207" s="1">
        <v>1</v>
      </c>
    </row>
    <row r="208" spans="1:7" x14ac:dyDescent="0.2">
      <c r="A208" s="1">
        <v>1</v>
      </c>
    </row>
    <row r="209" spans="1:1" x14ac:dyDescent="0.2">
      <c r="A209" s="1">
        <v>1</v>
      </c>
    </row>
    <row r="210" spans="1:1" x14ac:dyDescent="0.2">
      <c r="A210" s="1">
        <v>1</v>
      </c>
    </row>
    <row r="211" spans="1:1" x14ac:dyDescent="0.2">
      <c r="A211" s="1">
        <v>1</v>
      </c>
    </row>
    <row r="212" spans="1:1" x14ac:dyDescent="0.2">
      <c r="A212" s="1">
        <v>1</v>
      </c>
    </row>
    <row r="213" spans="1:1" x14ac:dyDescent="0.2">
      <c r="A213" s="1">
        <v>1</v>
      </c>
    </row>
    <row r="214" spans="1:1" x14ac:dyDescent="0.2">
      <c r="A214" s="1">
        <v>1</v>
      </c>
    </row>
    <row r="215" spans="1:1" x14ac:dyDescent="0.2">
      <c r="A215" s="1">
        <v>1</v>
      </c>
    </row>
    <row r="216" spans="1:1" x14ac:dyDescent="0.2">
      <c r="A216" s="1">
        <v>1</v>
      </c>
    </row>
    <row r="217" spans="1:1" x14ac:dyDescent="0.2">
      <c r="A217" s="1">
        <v>1</v>
      </c>
    </row>
  </sheetData>
  <autoFilter ref="A1:A217" xr:uid="{00000000-0009-0000-0000-000000000000}"/>
  <mergeCells count="6">
    <mergeCell ref="E203:G203"/>
    <mergeCell ref="C5:D5"/>
    <mergeCell ref="C6:D6"/>
    <mergeCell ref="C197:D197"/>
    <mergeCell ref="C198:D198"/>
    <mergeCell ref="C202:D202"/>
  </mergeCells>
  <pageMargins left="0.74803149606299213" right="0.74803149606299213" top="0.78740157480314965" bottom="0.39370078740157483" header="0.51181102362204722" footer="0.31496062992125984"/>
  <pageSetup paperSize="9" scale="98" orientation="portrait" r:id="rId1"/>
  <headerFooter alignWithMargins="0">
    <oddHeader>&amp;RZałącznik nr 1</oddHeader>
  </headerFooter>
  <rowBreaks count="3" manualBreakCount="3">
    <brk id="52" min="1" max="6" man="1"/>
    <brk id="100" min="1" max="6" man="1"/>
    <brk id="152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2021 rok</vt:lpstr>
      <vt:lpstr>'2021 rok'!Obszar_wydruku</vt:lpstr>
      <vt:lpstr>'2021 rok'!Tytuły_wydruku</vt:lpstr>
    </vt:vector>
  </TitlesOfParts>
  <Company>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Tatul</dc:creator>
  <cp:lastModifiedBy>Poznańska Monika</cp:lastModifiedBy>
  <cp:lastPrinted>2016-02-01T06:50:38Z</cp:lastPrinted>
  <dcterms:created xsi:type="dcterms:W3CDTF">2014-07-01T09:14:38Z</dcterms:created>
  <dcterms:modified xsi:type="dcterms:W3CDTF">2022-05-23T10:43:57Z</dcterms:modified>
</cp:coreProperties>
</file>